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8D64D438-1269-43F1-AC9E-72CF20C11EB2}" xr6:coauthVersionLast="34" xr6:coauthVersionMax="34" xr10:uidLastSave="{00000000-0000-0000-0000-000000000000}"/>
  <bookViews>
    <workbookView xWindow="0" yWindow="0" windowWidth="23040" windowHeight="9816" tabRatio="859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Examenprogramma!$A$1:$F$36</definedName>
    <definedName name="_xlnm.Print_Area" localSheetId="0">Opleidingseis!$A$1:$Y$68</definedName>
    <definedName name="_xlnm.Print_Area" localSheetId="1">Opleidingsplan!$A$1:$CK$121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BV76" i="2" l="1"/>
  <c r="BQ76" i="2"/>
  <c r="AL112" i="2" l="1"/>
  <c r="K112" i="2"/>
  <c r="AZ76" i="2" l="1"/>
  <c r="AU76" i="2"/>
  <c r="AP76" i="2"/>
  <c r="T76" i="2" l="1"/>
  <c r="CP71" i="2" l="1"/>
  <c r="CM71" i="2"/>
  <c r="BO71" i="2"/>
  <c r="BL71" i="2"/>
  <c r="AN71" i="2"/>
  <c r="AK71" i="2"/>
  <c r="M71" i="2"/>
  <c r="J71" i="2"/>
  <c r="CP70" i="2"/>
  <c r="CM70" i="2"/>
  <c r="BO70" i="2"/>
  <c r="BL70" i="2"/>
  <c r="AN70" i="2"/>
  <c r="AK70" i="2"/>
  <c r="M70" i="2"/>
  <c r="J70" i="2"/>
  <c r="CP69" i="2"/>
  <c r="CM69" i="2"/>
  <c r="BO69" i="2"/>
  <c r="BL69" i="2"/>
  <c r="AN69" i="2"/>
  <c r="AK69" i="2"/>
  <c r="M69" i="2"/>
  <c r="J69" i="2"/>
  <c r="DL69" i="2" l="1"/>
  <c r="DL70" i="2"/>
  <c r="DL71" i="2"/>
  <c r="DO69" i="2"/>
  <c r="DO70" i="2"/>
  <c r="DO71" i="2"/>
  <c r="Y76" i="2" l="1"/>
  <c r="J114" i="2" l="1"/>
  <c r="J111" i="2"/>
  <c r="BL111" i="2" l="1"/>
  <c r="BL113" i="2"/>
  <c r="BM111" i="2"/>
  <c r="AK111" i="2"/>
  <c r="J43" i="2" l="1"/>
  <c r="J38" i="2"/>
  <c r="J37" i="2"/>
  <c r="J36" i="2"/>
  <c r="M30" i="2"/>
  <c r="J30" i="2"/>
  <c r="J21" i="2"/>
  <c r="M20" i="2"/>
  <c r="J20" i="2"/>
  <c r="M19" i="2"/>
  <c r="J19" i="2"/>
  <c r="M18" i="2"/>
  <c r="J18" i="2"/>
  <c r="M17" i="2"/>
  <c r="J17" i="2"/>
  <c r="AD76" i="2" l="1"/>
  <c r="BL20" i="2" l="1"/>
  <c r="BL21" i="2"/>
  <c r="CF115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AQ115" i="2"/>
  <c r="AR115" i="2"/>
  <c r="AS115" i="2"/>
  <c r="AV115" i="2"/>
  <c r="AW115" i="2"/>
  <c r="AX115" i="2"/>
  <c r="BA115" i="2"/>
  <c r="BB115" i="2"/>
  <c r="BC115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113" i="2"/>
  <c r="BE76" i="2"/>
  <c r="BE115" i="2" s="1"/>
  <c r="AK20" i="2"/>
  <c r="AK21" i="2"/>
  <c r="DL21" i="2" l="1"/>
  <c r="J75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9" i="2"/>
  <c r="J113" i="2"/>
  <c r="J34" i="2"/>
  <c r="J35" i="2"/>
  <c r="J39" i="2"/>
  <c r="J40" i="2"/>
  <c r="J41" i="2"/>
  <c r="J42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6" i="2"/>
  <c r="J67" i="2"/>
  <c r="J68" i="2"/>
  <c r="J72" i="2"/>
  <c r="J73" i="2"/>
  <c r="J74" i="2"/>
  <c r="J32" i="2"/>
  <c r="J33" i="2"/>
  <c r="O76" i="2" l="1"/>
  <c r="M46" i="2"/>
  <c r="AN46" i="2"/>
  <c r="BO46" i="2"/>
  <c r="CM46" i="2"/>
  <c r="DL46" i="2" s="1"/>
  <c r="CP46" i="2"/>
  <c r="J31" i="2"/>
  <c r="DO46" i="2" l="1"/>
  <c r="CP31" i="2"/>
  <c r="CM31" i="2"/>
  <c r="BO31" i="2"/>
  <c r="BL31" i="2"/>
  <c r="AN31" i="2"/>
  <c r="M31" i="2"/>
  <c r="DO31" i="2" l="1"/>
  <c r="DL31" i="2"/>
  <c r="D9" i="2"/>
  <c r="K82" i="2" l="1"/>
  <c r="O115" i="2" l="1"/>
  <c r="CA76" i="2"/>
  <c r="CA115" i="2" s="1"/>
  <c r="BV115" i="2"/>
  <c r="BQ115" i="2"/>
  <c r="AZ115" i="2"/>
  <c r="AU115" i="2"/>
  <c r="AP115" i="2"/>
  <c r="K79" i="2"/>
  <c r="DM79" i="2"/>
  <c r="BM81" i="2"/>
  <c r="K81" i="2" s="1"/>
  <c r="J22" i="2" l="1"/>
  <c r="BN100" i="2" l="1"/>
  <c r="BN99" i="2"/>
  <c r="BN98" i="2"/>
  <c r="BN97" i="2"/>
  <c r="BN96" i="2"/>
  <c r="CP110" i="2" l="1"/>
  <c r="CN110" i="2"/>
  <c r="CM110" i="2"/>
  <c r="DL110" i="2" s="1"/>
  <c r="BO110" i="2"/>
  <c r="BM110" i="2"/>
  <c r="AN110" i="2"/>
  <c r="AL110" i="2"/>
  <c r="M110" i="2"/>
  <c r="K110" i="2"/>
  <c r="DM110" i="2" l="1"/>
  <c r="DO110" i="2"/>
  <c r="G42" i="16"/>
  <c r="AR7" i="10" l="1"/>
  <c r="CO97" i="2" l="1"/>
  <c r="CO98" i="2"/>
  <c r="CO99" i="2"/>
  <c r="CO100" i="2"/>
  <c r="CO101" i="2"/>
  <c r="CO102" i="2"/>
  <c r="CO103" i="2"/>
  <c r="CO104" i="2"/>
  <c r="CO105" i="2"/>
  <c r="BN101" i="2"/>
  <c r="BN102" i="2"/>
  <c r="BN103" i="2"/>
  <c r="BN104" i="2"/>
  <c r="BN105" i="2"/>
  <c r="AM97" i="2"/>
  <c r="AM98" i="2"/>
  <c r="AM99" i="2"/>
  <c r="AM100" i="2"/>
  <c r="AM101" i="2"/>
  <c r="AM102" i="2"/>
  <c r="AM103" i="2"/>
  <c r="AM104" i="2"/>
  <c r="AM105" i="2"/>
  <c r="L97" i="2"/>
  <c r="L98" i="2"/>
  <c r="L99" i="2"/>
  <c r="L100" i="2"/>
  <c r="L101" i="2"/>
  <c r="L102" i="2"/>
  <c r="L103" i="2"/>
  <c r="L104" i="2"/>
  <c r="L105" i="2"/>
  <c r="D6" i="2"/>
  <c r="DN104" i="2" l="1"/>
  <c r="DN100" i="2"/>
  <c r="DN103" i="2"/>
  <c r="DN99" i="2"/>
  <c r="DN102" i="2"/>
  <c r="DN98" i="2"/>
  <c r="DN105" i="2"/>
  <c r="DN101" i="2"/>
  <c r="DN97" i="2"/>
  <c r="CP109" i="2"/>
  <c r="CP113" i="2"/>
  <c r="CP108" i="2"/>
  <c r="CN109" i="2"/>
  <c r="CN113" i="2"/>
  <c r="CN108" i="2"/>
  <c r="CM109" i="2"/>
  <c r="CM113" i="2"/>
  <c r="CM108" i="2"/>
  <c r="CO96" i="2"/>
  <c r="CN80" i="2"/>
  <c r="CN81" i="2"/>
  <c r="CN82" i="2"/>
  <c r="CN78" i="2"/>
  <c r="CP73" i="2"/>
  <c r="CP74" i="2"/>
  <c r="CP72" i="2"/>
  <c r="CM73" i="2"/>
  <c r="CM74" i="2"/>
  <c r="CM72" i="2"/>
  <c r="CP52" i="2"/>
  <c r="CP53" i="2"/>
  <c r="CP54" i="2"/>
  <c r="CP55" i="2"/>
  <c r="CP56" i="2"/>
  <c r="CP57" i="2"/>
  <c r="CP58" i="2"/>
  <c r="CP59" i="2"/>
  <c r="CP60" i="2"/>
  <c r="CP61" i="2"/>
  <c r="CP62" i="2"/>
  <c r="CP63" i="2"/>
  <c r="CP64" i="2"/>
  <c r="CP30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30" i="2"/>
  <c r="CP18" i="2"/>
  <c r="CP19" i="2"/>
  <c r="CP20" i="2"/>
  <c r="CP22" i="2"/>
  <c r="CP23" i="2"/>
  <c r="CP24" i="2"/>
  <c r="CP25" i="2"/>
  <c r="CP26" i="2"/>
  <c r="CP27" i="2"/>
  <c r="CP17" i="2"/>
  <c r="CM18" i="2"/>
  <c r="CM19" i="2"/>
  <c r="CM20" i="2"/>
  <c r="CM22" i="2"/>
  <c r="CM23" i="2"/>
  <c r="CM24" i="2"/>
  <c r="CM25" i="2"/>
  <c r="CM26" i="2"/>
  <c r="CM27" i="2"/>
  <c r="CM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H5" i="10" s="1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115" i="2"/>
  <c r="DI115" i="2"/>
  <c r="DH115" i="2"/>
  <c r="DG115" i="2"/>
  <c r="DE115" i="2"/>
  <c r="DD115" i="2"/>
  <c r="DC115" i="2"/>
  <c r="DB115" i="2"/>
  <c r="CZ115" i="2"/>
  <c r="CY115" i="2"/>
  <c r="CX115" i="2"/>
  <c r="CW115" i="2"/>
  <c r="CU115" i="2"/>
  <c r="CT115" i="2"/>
  <c r="CS115" i="2"/>
  <c r="CR115" i="2"/>
  <c r="DG12" i="2"/>
  <c r="DE117" i="2" l="1"/>
  <c r="CU117" i="2"/>
  <c r="CZ117" i="2"/>
  <c r="DJ117" i="2"/>
  <c r="CP115" i="2"/>
  <c r="R115" i="2"/>
  <c r="Q115" i="2"/>
  <c r="P11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J3" i="23" s="1"/>
  <c r="B3" i="23"/>
  <c r="B2" i="23"/>
  <c r="J5" i="23" l="1"/>
  <c r="AY9" i="10"/>
  <c r="AT8" i="10"/>
  <c r="H11" i="10" s="1"/>
  <c r="AT7" i="10"/>
  <c r="AY8" i="10"/>
  <c r="AY7" i="10"/>
  <c r="G21" i="10"/>
  <c r="H10" i="10" l="1"/>
  <c r="D122" i="2"/>
  <c r="D121" i="2"/>
  <c r="D120" i="2"/>
  <c r="K68" i="10"/>
  <c r="K67" i="10"/>
  <c r="K66" i="10"/>
  <c r="W11" i="10" l="1"/>
  <c r="X11" i="10" s="1"/>
  <c r="W10" i="10"/>
  <c r="L96" i="2"/>
  <c r="B16" i="17"/>
  <c r="R15" i="17"/>
  <c r="N15" i="17"/>
  <c r="J15" i="17"/>
  <c r="F15" i="17"/>
  <c r="V14" i="17"/>
  <c r="V13" i="17"/>
  <c r="X10" i="10" l="1"/>
  <c r="F18" i="10"/>
  <c r="V15" i="17"/>
  <c r="BO113" i="2"/>
  <c r="BM113" i="2"/>
  <c r="BO109" i="2"/>
  <c r="BM109" i="2"/>
  <c r="BL109" i="2"/>
  <c r="BO108" i="2"/>
  <c r="BM108" i="2"/>
  <c r="BL108" i="2"/>
  <c r="BM82" i="2"/>
  <c r="BM80" i="2"/>
  <c r="BM78" i="2"/>
  <c r="BO74" i="2"/>
  <c r="BL74" i="2"/>
  <c r="BO73" i="2"/>
  <c r="BL73" i="2"/>
  <c r="BO72" i="2"/>
  <c r="BL72" i="2"/>
  <c r="BO64" i="2"/>
  <c r="BL64" i="2"/>
  <c r="BO63" i="2"/>
  <c r="BL63" i="2"/>
  <c r="BO62" i="2"/>
  <c r="BL62" i="2"/>
  <c r="BO61" i="2"/>
  <c r="BL61" i="2"/>
  <c r="BO60" i="2"/>
  <c r="BL60" i="2"/>
  <c r="BO59" i="2"/>
  <c r="BL59" i="2"/>
  <c r="BO58" i="2"/>
  <c r="BL58" i="2"/>
  <c r="BO57" i="2"/>
  <c r="BL57" i="2"/>
  <c r="BO56" i="2"/>
  <c r="BL56" i="2"/>
  <c r="BO55" i="2"/>
  <c r="BL55" i="2"/>
  <c r="BO54" i="2"/>
  <c r="BL54" i="2"/>
  <c r="BO53" i="2"/>
  <c r="BL53" i="2"/>
  <c r="BO52" i="2"/>
  <c r="BO30" i="2"/>
  <c r="BL30" i="2"/>
  <c r="BO27" i="2"/>
  <c r="BL27" i="2"/>
  <c r="BO26" i="2"/>
  <c r="BL26" i="2"/>
  <c r="BO25" i="2"/>
  <c r="BL25" i="2"/>
  <c r="BO24" i="2"/>
  <c r="BL24" i="2"/>
  <c r="BO23" i="2"/>
  <c r="BL23" i="2"/>
  <c r="BO22" i="2"/>
  <c r="BL22" i="2"/>
  <c r="BO20" i="2"/>
  <c r="BO19" i="2"/>
  <c r="BL19" i="2"/>
  <c r="BO18" i="2"/>
  <c r="BL18" i="2"/>
  <c r="BO17" i="2"/>
  <c r="BL17" i="2"/>
  <c r="CF12" i="2"/>
  <c r="AN113" i="2"/>
  <c r="AL113" i="2"/>
  <c r="AN109" i="2"/>
  <c r="AL109" i="2"/>
  <c r="AK109" i="2"/>
  <c r="AN108" i="2"/>
  <c r="AL108" i="2"/>
  <c r="AK108" i="2"/>
  <c r="AM96" i="2"/>
  <c r="AL82" i="2"/>
  <c r="AL81" i="2"/>
  <c r="AL80" i="2"/>
  <c r="K80" i="2" s="1"/>
  <c r="AL78" i="2"/>
  <c r="AN74" i="2"/>
  <c r="AK74" i="2"/>
  <c r="AN73" i="2"/>
  <c r="AK73" i="2"/>
  <c r="AN72" i="2"/>
  <c r="AK72" i="2"/>
  <c r="AN64" i="2"/>
  <c r="AK64" i="2"/>
  <c r="AN63" i="2"/>
  <c r="AK63" i="2"/>
  <c r="AN62" i="2"/>
  <c r="AK62" i="2"/>
  <c r="AN61" i="2"/>
  <c r="AK61" i="2"/>
  <c r="AN60" i="2"/>
  <c r="AK60" i="2"/>
  <c r="AN59" i="2"/>
  <c r="AK59" i="2"/>
  <c r="AN58" i="2"/>
  <c r="AK58" i="2"/>
  <c r="AN57" i="2"/>
  <c r="AK57" i="2"/>
  <c r="AN56" i="2"/>
  <c r="AK56" i="2"/>
  <c r="AN55" i="2"/>
  <c r="AK55" i="2"/>
  <c r="AN54" i="2"/>
  <c r="AK54" i="2"/>
  <c r="AN53" i="2"/>
  <c r="AK53" i="2"/>
  <c r="AN52" i="2"/>
  <c r="AN30" i="2"/>
  <c r="AK30" i="2"/>
  <c r="AN27" i="2"/>
  <c r="AK27" i="2"/>
  <c r="AN26" i="2"/>
  <c r="AK26" i="2"/>
  <c r="AN25" i="2"/>
  <c r="AK25" i="2"/>
  <c r="AN24" i="2"/>
  <c r="AK24" i="2"/>
  <c r="AN23" i="2"/>
  <c r="AK23" i="2"/>
  <c r="AN22" i="2"/>
  <c r="AK22" i="2"/>
  <c r="AN20" i="2"/>
  <c r="AN19" i="2"/>
  <c r="AK19" i="2"/>
  <c r="AN18" i="2"/>
  <c r="AK18" i="2"/>
  <c r="AN17" i="2"/>
  <c r="AK17" i="2"/>
  <c r="BE12" i="2"/>
  <c r="K109" i="2"/>
  <c r="K113" i="2"/>
  <c r="K108" i="2"/>
  <c r="K78" i="2"/>
  <c r="D8" i="2"/>
  <c r="D10" i="2"/>
  <c r="M22" i="2"/>
  <c r="M23" i="2"/>
  <c r="M24" i="2"/>
  <c r="M25" i="2"/>
  <c r="M26" i="2"/>
  <c r="M27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72" i="2"/>
  <c r="M73" i="2"/>
  <c r="M74" i="2"/>
  <c r="M108" i="2"/>
  <c r="M109" i="2"/>
  <c r="M113" i="2"/>
  <c r="J23" i="2"/>
  <c r="J24" i="2"/>
  <c r="J25" i="2"/>
  <c r="J26" i="2"/>
  <c r="J27" i="2"/>
  <c r="CI115" i="2"/>
  <c r="CH115" i="2"/>
  <c r="CG115" i="2"/>
  <c r="CD115" i="2"/>
  <c r="CC115" i="2"/>
  <c r="CB115" i="2"/>
  <c r="BY115" i="2"/>
  <c r="BX115" i="2"/>
  <c r="BW115" i="2"/>
  <c r="BT115" i="2"/>
  <c r="BS115" i="2"/>
  <c r="BR115" i="2"/>
  <c r="BH115" i="2"/>
  <c r="BG115" i="2"/>
  <c r="BF115" i="2"/>
  <c r="DL22" i="2" l="1"/>
  <c r="DL73" i="2"/>
  <c r="DL26" i="2"/>
  <c r="DM82" i="2"/>
  <c r="DO108" i="2"/>
  <c r="DM113" i="2"/>
  <c r="J115" i="2"/>
  <c r="DL109" i="2"/>
  <c r="DL72" i="2"/>
  <c r="DL61" i="2"/>
  <c r="DL57" i="2"/>
  <c r="DL53" i="2"/>
  <c r="DL113" i="2"/>
  <c r="DL30" i="2"/>
  <c r="DL24" i="2"/>
  <c r="DL63" i="2"/>
  <c r="DL59" i="2"/>
  <c r="DL55" i="2"/>
  <c r="DL62" i="2"/>
  <c r="DL58" i="2"/>
  <c r="DL54" i="2"/>
  <c r="DO72" i="2"/>
  <c r="DO61" i="2"/>
  <c r="DO57" i="2"/>
  <c r="DO53" i="2"/>
  <c r="DO30" i="2"/>
  <c r="DO24" i="2"/>
  <c r="DO19" i="2"/>
  <c r="DM109" i="2"/>
  <c r="DL18" i="2"/>
  <c r="DL20" i="2"/>
  <c r="DL108" i="2"/>
  <c r="DO74" i="2"/>
  <c r="DO64" i="2"/>
  <c r="DO60" i="2"/>
  <c r="DO56" i="2"/>
  <c r="DO52" i="2"/>
  <c r="DO27" i="2"/>
  <c r="DO23" i="2"/>
  <c r="DO18" i="2"/>
  <c r="DL19" i="2"/>
  <c r="DM78" i="2"/>
  <c r="DL17" i="2"/>
  <c r="DN96" i="2"/>
  <c r="DM81" i="2"/>
  <c r="DL74" i="2"/>
  <c r="DL64" i="2"/>
  <c r="DL60" i="2"/>
  <c r="DL56" i="2"/>
  <c r="DL52" i="2"/>
  <c r="DO113" i="2"/>
  <c r="DO73" i="2"/>
  <c r="DO63" i="2"/>
  <c r="DO59" i="2"/>
  <c r="DO55" i="2"/>
  <c r="DO26" i="2"/>
  <c r="DO22" i="2"/>
  <c r="DM80" i="2"/>
  <c r="DO109" i="2"/>
  <c r="DO62" i="2"/>
  <c r="DO58" i="2"/>
  <c r="DO54" i="2"/>
  <c r="DO20" i="2"/>
  <c r="DM108" i="2"/>
  <c r="DL25" i="2"/>
  <c r="DO25" i="2"/>
  <c r="DL27" i="2"/>
  <c r="DL23" i="2"/>
  <c r="BO115" i="2"/>
  <c r="AN115" i="2"/>
  <c r="BY117" i="2"/>
  <c r="CI117" i="2"/>
  <c r="BL115" i="2"/>
  <c r="BT117" i="2"/>
  <c r="AL115" i="2"/>
  <c r="K41" i="10" s="1"/>
  <c r="AK115" i="2"/>
  <c r="AM115" i="2"/>
  <c r="BM115" i="2"/>
  <c r="O43" i="10" s="1"/>
  <c r="BN115" i="2"/>
  <c r="CD117" i="2"/>
  <c r="AX117" i="2"/>
  <c r="BH117" i="2"/>
  <c r="AS117" i="2"/>
  <c r="BC117" i="2"/>
  <c r="DO17" i="2"/>
  <c r="W115" i="2"/>
  <c r="V115" i="2"/>
  <c r="U115" i="2"/>
  <c r="T115" i="2"/>
  <c r="R117" i="2"/>
  <c r="L115" i="2"/>
  <c r="O27" i="10" l="1"/>
  <c r="G23" i="10"/>
  <c r="K25" i="10"/>
  <c r="DO115" i="2"/>
  <c r="BO117" i="2"/>
  <c r="AN117" i="2"/>
  <c r="CO115" i="2"/>
  <c r="CN115" i="2"/>
  <c r="S45" i="10" s="1"/>
  <c r="DM115" i="2"/>
  <c r="CM115" i="2"/>
  <c r="S29" i="10" s="1"/>
  <c r="DL115" i="2"/>
  <c r="W117" i="2"/>
  <c r="DN115" i="2"/>
  <c r="D7" i="2"/>
  <c r="CP117" i="2" l="1"/>
  <c r="DO11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115" i="2"/>
  <c r="Z115" i="2"/>
  <c r="AA115" i="2"/>
  <c r="AB115" i="2"/>
  <c r="AD115" i="2"/>
  <c r="AE115" i="2"/>
  <c r="AF115" i="2"/>
  <c r="AG115" i="2"/>
  <c r="K115" i="2" l="1"/>
  <c r="G39" i="10" s="1"/>
  <c r="D115" i="2"/>
  <c r="AB117" i="2"/>
  <c r="AG117" i="2"/>
  <c r="M115" i="2"/>
  <c r="M117" i="2" s="1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 Verdoes</author>
    <author>Wendy Visser</author>
  </authors>
  <commentList>
    <comment ref="Y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Leon Verdoes: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Leon Verdoes: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Leon Verdoes:</t>
        </r>
        <r>
          <rPr>
            <sz val="9"/>
            <color indexed="81"/>
            <rFont val="Tahoma"/>
            <family val="2"/>
          </rPr>
          <t xml:space="preserve">
3 dgn Kan dit of externe docent</t>
        </r>
      </text>
    </comment>
    <comment ref="O4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Leon Verdoes:</t>
        </r>
        <r>
          <rPr>
            <sz val="9"/>
            <color indexed="81"/>
            <rFont val="Tahoma"/>
            <family val="2"/>
          </rPr>
          <t xml:space="preserve">
Bosmaaien</t>
        </r>
      </text>
    </comment>
    <comment ref="CH102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in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<sst xmlns="http://schemas.openxmlformats.org/spreadsheetml/2006/main" count="3454" uniqueCount="1097">
  <si>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</si>
  <si>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</si>
  <si>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</si>
  <si>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</si>
  <si>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</si>
  <si>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</si>
  <si>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</si>
  <si>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</si>
  <si>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</si>
  <si>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</si>
  <si>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</si>
  <si>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</si>
  <si>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</si>
  <si>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</si>
  <si>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</si>
  <si>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</si>
  <si>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</si>
  <si>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</si>
  <si>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</si>
  <si>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</si>
  <si>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</si>
  <si>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</si>
  <si>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</si>
  <si>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</si>
  <si>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</si>
  <si>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</si>
  <si>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</si>
  <si>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</si>
  <si>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</si>
  <si>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</si>
  <si>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</si>
  <si>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</si>
  <si>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</si>
  <si>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</si>
  <si>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</si>
  <si>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</si>
  <si>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</si>
  <si>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</si>
  <si>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</si>
  <si>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</si>
  <si>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</si>
  <si>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</si>
  <si>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</si>
  <si>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</si>
  <si>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</si>
  <si>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</si>
  <si>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</si>
  <si>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</si>
  <si>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</si>
  <si>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</si>
  <si>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</si>
  <si>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</si>
  <si>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</si>
  <si>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</si>
  <si>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</si>
  <si>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</si>
  <si>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</si>
  <si>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</si>
  <si>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</si>
  <si>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</si>
  <si>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</si>
  <si>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</si>
  <si>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</si>
  <si>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</si>
  <si>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</si>
  <si>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</si>
  <si>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</si>
  <si>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</si>
  <si>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</si>
  <si>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</si>
  <si>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</si>
  <si>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</si>
  <si>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</si>
  <si>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</si>
  <si>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</si>
  <si>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</si>
  <si>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</si>
  <si>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</si>
  <si>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</si>
  <si>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</si>
  <si>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</si>
  <si>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</si>
  <si>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</si>
  <si>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</si>
  <si>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</si>
  <si>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</si>
  <si>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</si>
  <si>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</si>
  <si>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</si>
  <si>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</si>
  <si>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</si>
  <si>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</si>
  <si>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</si>
  <si>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</si>
  <si>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</si>
  <si>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</si>
  <si>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</si>
  <si>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</si>
  <si>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</si>
  <si>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</si>
  <si>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</si>
  <si>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</si>
  <si>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</si>
  <si>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</si>
  <si>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</si>
  <si>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</si>
  <si>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</si>
  <si>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</si>
  <si>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</si>
  <si>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</si>
  <si>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</si>
  <si>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</si>
  <si>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</si>
  <si>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</si>
  <si>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</si>
  <si>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</si>
  <si>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</si>
  <si>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</si>
  <si>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</si>
  <si>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</si>
  <si>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</si>
  <si>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</si>
  <si>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</si>
  <si>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</si>
  <si>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</si>
  <si>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</si>
  <si>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</si>
  <si>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</si>
  <si>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</si>
  <si>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</si>
  <si>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</si>
  <si>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</si>
  <si>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</si>
  <si>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</si>
  <si>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</si>
  <si>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</si>
  <si>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</si>
  <si>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</si>
  <si>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</si>
  <si>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</si>
  <si>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</si>
  <si>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</si>
  <si>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</si>
  <si>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</si>
  <si>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</si>
  <si>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</si>
  <si>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</si>
  <si>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</si>
  <si>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</si>
  <si>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</si>
  <si>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</si>
  <si>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</si>
  <si>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</si>
  <si>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</si>
  <si>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</si>
  <si>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</si>
  <si>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</si>
  <si>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</si>
  <si>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</si>
  <si>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</si>
  <si>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</si>
  <si>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</si>
  <si>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</si>
  <si>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</si>
  <si>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</si>
  <si>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</si>
  <si>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</si>
  <si>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</si>
  <si>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</si>
  <si>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</si>
  <si>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</si>
  <si>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</si>
  <si>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</si>
  <si>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</si>
  <si>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</si>
  <si>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</si>
  <si>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</si>
  <si>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</si>
  <si>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</si>
  <si>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</si>
  <si>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</si>
  <si>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</si>
  <si>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</si>
  <si>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</si>
  <si>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</si>
  <si>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</si>
  <si>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</si>
  <si>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</si>
  <si>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</si>
  <si>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</si>
  <si>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</si>
  <si>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</si>
  <si>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</si>
  <si>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</si>
  <si>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</si>
  <si>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</si>
  <si>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</si>
  <si>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</si>
  <si>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</si>
  <si>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</si>
  <si>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</si>
  <si>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</si>
  <si>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</si>
  <si>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</si>
  <si>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</si>
  <si>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</si>
  <si>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</si>
  <si>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</si>
  <si>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</si>
  <si>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</si>
  <si>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</si>
  <si>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</si>
  <si>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</si>
  <si>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</si>
  <si>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</si>
  <si>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</si>
  <si>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</si>
  <si>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</si>
  <si>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</si>
  <si>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</si>
  <si>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</si>
  <si>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</si>
  <si>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</si>
  <si>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</si>
  <si>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</si>
  <si>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</si>
  <si>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</si>
  <si>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</si>
  <si>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</si>
  <si>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</si>
  <si>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</si>
  <si>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</si>
  <si>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</si>
  <si>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</si>
  <si>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</si>
  <si>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</si>
  <si>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</si>
  <si>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</si>
  <si>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</si>
  <si>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</si>
  <si>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</si>
  <si>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</si>
  <si>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</si>
  <si>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</si>
  <si>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</si>
  <si>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</si>
  <si>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</si>
  <si>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</si>
  <si>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</si>
  <si>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</si>
  <si>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</si>
  <si>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</si>
  <si>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</si>
  <si>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</si>
  <si>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</si>
  <si>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</si>
  <si>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</si>
  <si>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</si>
  <si>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</si>
  <si>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</si>
  <si>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</si>
  <si>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</si>
  <si>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</si>
  <si>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</si>
  <si>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</si>
  <si>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</si>
  <si>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</si>
  <si>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</si>
  <si>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</si>
  <si>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</si>
  <si>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</si>
  <si>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</si>
  <si>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</si>
  <si>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</si>
  <si>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</si>
  <si>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</si>
  <si>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</si>
  <si>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</si>
  <si>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</si>
  <si>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</si>
  <si>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</si>
  <si>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</si>
  <si>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</si>
  <si>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</si>
  <si>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</si>
  <si>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</si>
  <si>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</si>
  <si>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</si>
  <si>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</si>
  <si>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</si>
  <si>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</si>
  <si>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</si>
  <si>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</si>
  <si>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</si>
  <si>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</si>
  <si>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</si>
  <si>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</si>
  <si>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</si>
  <si>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</si>
  <si>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</si>
  <si>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</si>
  <si>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</si>
  <si>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</si>
  <si>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</si>
  <si>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</si>
  <si>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</si>
  <si>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</si>
  <si>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</si>
  <si>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</si>
  <si>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</si>
  <si>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</si>
  <si>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</si>
  <si>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</si>
  <si>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</si>
  <si>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</si>
  <si>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</si>
  <si>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</si>
  <si>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</si>
  <si>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</si>
  <si>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</si>
  <si>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</si>
  <si>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</si>
  <si>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</si>
  <si>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</si>
  <si>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</si>
  <si>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</si>
  <si>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</si>
  <si>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</si>
  <si>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</si>
  <si>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</si>
  <si>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</si>
  <si>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</si>
  <si>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</si>
  <si>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</si>
  <si>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</si>
  <si>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</si>
  <si>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</si>
  <si>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</si>
  <si>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</si>
  <si>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</si>
  <si>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</si>
  <si>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</si>
  <si>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</si>
  <si>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</si>
  <si>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</si>
  <si>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</si>
  <si>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</si>
  <si>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</si>
  <si>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</si>
  <si>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</si>
  <si>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</si>
  <si>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</si>
  <si>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</si>
  <si>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</si>
  <si>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</si>
  <si>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</si>
  <si>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</si>
  <si>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</si>
  <si>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</si>
  <si>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</si>
  <si>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</si>
  <si>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</si>
  <si>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</si>
  <si>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</si>
  <si>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</si>
  <si>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</si>
  <si>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</si>
  <si>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</si>
  <si>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</si>
  <si>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</si>
  <si>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</si>
  <si>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</si>
  <si>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</si>
  <si>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</si>
  <si>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</si>
  <si>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</si>
  <si>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</si>
  <si>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</si>
  <si>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</si>
  <si>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</si>
  <si>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</si>
  <si>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</si>
  <si>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</si>
  <si>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</si>
  <si>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</si>
  <si>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</si>
  <si>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</si>
  <si>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</si>
  <si>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</si>
  <si>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</si>
  <si>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</si>
  <si>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</si>
  <si>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</si>
  <si>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</si>
  <si>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</si>
  <si>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</si>
  <si>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</si>
  <si>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</si>
  <si>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</si>
  <si>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</si>
  <si>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</si>
  <si>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</si>
  <si>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</si>
  <si>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</si>
  <si>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</si>
  <si>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</si>
  <si>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</si>
  <si>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</si>
  <si>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</si>
  <si>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</si>
  <si>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</si>
  <si>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</si>
  <si>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</si>
  <si>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</si>
  <si>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</si>
  <si>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</si>
  <si>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</si>
  <si>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</si>
  <si>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</si>
  <si>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</si>
  <si>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</si>
  <si>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</si>
  <si>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</si>
  <si>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</si>
  <si>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</si>
  <si>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</si>
  <si>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</si>
  <si>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</si>
  <si>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</si>
  <si>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</si>
  <si>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</si>
  <si>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</si>
  <si>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</si>
  <si>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</si>
  <si>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</si>
  <si>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</si>
  <si>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</si>
  <si>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</si>
  <si>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</si>
  <si>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</si>
  <si>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</si>
  <si>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</si>
  <si>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</si>
  <si>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</si>
  <si>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</si>
  <si>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</si>
  <si>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</si>
  <si>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</si>
  <si>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</si>
  <si>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</si>
  <si>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</si>
  <si>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</si>
  <si>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</si>
  <si>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</si>
  <si>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</si>
  <si>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</si>
  <si>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</si>
  <si>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</si>
  <si>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</si>
  <si>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</si>
  <si>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</si>
  <si>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</si>
  <si>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</si>
  <si>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</si>
  <si>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</si>
  <si>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</si>
  <si>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</si>
  <si>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</si>
  <si>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</si>
  <si>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</si>
  <si>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</si>
  <si>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</si>
  <si>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</si>
  <si>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</si>
  <si>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</si>
  <si>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</si>
  <si>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</si>
  <si>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</si>
  <si>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</si>
  <si>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</si>
  <si>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</si>
  <si>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</si>
  <si>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</si>
  <si>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</si>
  <si>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</si>
  <si>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</si>
  <si>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</si>
  <si>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</si>
  <si>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</si>
  <si>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</si>
  <si>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</si>
  <si>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</si>
  <si>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</si>
  <si>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</si>
  <si>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</si>
  <si>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</si>
  <si>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</si>
  <si>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</si>
  <si>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</si>
  <si>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</si>
  <si>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</si>
  <si>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</si>
  <si>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</si>
  <si>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</si>
  <si>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</si>
  <si>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</si>
  <si>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</si>
  <si>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</si>
  <si>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</si>
  <si>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</si>
  <si>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</si>
  <si>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</si>
  <si>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</si>
  <si>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</si>
  <si>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</si>
  <si>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</si>
  <si>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</si>
  <si>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</si>
  <si>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</si>
  <si>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</si>
  <si>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</si>
  <si>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</si>
  <si>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</si>
  <si>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</si>
  <si>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</si>
  <si>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</si>
  <si>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</si>
  <si>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</si>
  <si>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</si>
  <si>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</si>
  <si>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</si>
  <si>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</si>
  <si>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</si>
  <si>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</si>
  <si>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</si>
  <si>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</si>
  <si>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</si>
  <si>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</si>
  <si>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</si>
  <si>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</si>
  <si>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</si>
  <si>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</si>
  <si>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</si>
  <si>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</si>
  <si>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</si>
  <si>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</si>
  <si>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</si>
  <si>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</si>
  <si>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</si>
  <si>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</si>
  <si>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</si>
  <si>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</si>
  <si>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</si>
  <si>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</si>
  <si>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</si>
  <si>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</si>
  <si>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</si>
  <si>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</si>
  <si>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</si>
  <si>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</si>
  <si>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</si>
  <si>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</si>
  <si>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</si>
  <si>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</si>
  <si>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</si>
  <si>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</si>
  <si>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</si>
  <si>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</si>
  <si>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</si>
  <si>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</si>
  <si>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</si>
  <si>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</si>
  <si>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</si>
  <si>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</si>
  <si>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</si>
  <si>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</si>
  <si>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</si>
  <si>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</si>
  <si>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</si>
  <si>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</si>
  <si>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</si>
  <si>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</si>
  <si>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</si>
  <si>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</si>
  <si>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</si>
  <si>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</si>
  <si>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</si>
  <si>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</si>
  <si>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</si>
  <si>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</si>
  <si>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</si>
  <si>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</si>
  <si>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</si>
  <si>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</si>
  <si>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</si>
  <si>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</si>
  <si>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</si>
  <si>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</si>
  <si>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</si>
  <si>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</si>
  <si>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</si>
  <si>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</si>
  <si>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</si>
  <si>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</si>
  <si>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</si>
  <si>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</si>
  <si>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</si>
  <si>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</si>
  <si>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</si>
  <si>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</si>
  <si>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</si>
  <si>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</si>
  <si>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</si>
  <si>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</si>
  <si>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</si>
  <si>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</si>
  <si>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</si>
  <si>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</si>
  <si>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</si>
  <si>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</si>
  <si>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</si>
  <si>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</si>
  <si>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</si>
  <si>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</si>
  <si>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</si>
  <si>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</si>
  <si>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</si>
  <si>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</si>
  <si>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</si>
  <si>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</si>
  <si>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</si>
  <si>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</si>
  <si>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</si>
  <si>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</si>
  <si>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</si>
  <si>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</si>
  <si>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</si>
  <si>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</si>
  <si>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</si>
  <si>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</si>
  <si>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</si>
  <si>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</si>
  <si>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</si>
  <si>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</si>
  <si>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</si>
  <si>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</si>
  <si>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</si>
  <si>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</si>
  <si>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</si>
  <si>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</si>
  <si>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</si>
  <si>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</si>
  <si>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</si>
  <si>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</si>
  <si>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</si>
  <si>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</si>
  <si>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</si>
  <si>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</si>
  <si>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</si>
  <si>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</si>
  <si>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</si>
  <si>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</si>
  <si>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</si>
  <si>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</si>
  <si>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</si>
  <si>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</si>
  <si>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</si>
  <si>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</si>
  <si>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</si>
  <si>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</si>
  <si>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</si>
  <si>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</si>
  <si>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</si>
  <si>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</si>
  <si>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</si>
  <si>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</si>
  <si>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</si>
  <si>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</si>
  <si>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</si>
  <si>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</si>
  <si>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</si>
  <si>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</si>
  <si>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</si>
  <si>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</si>
  <si>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</si>
  <si>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</si>
  <si>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</si>
  <si>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</si>
  <si>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</si>
  <si>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</si>
  <si>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</si>
  <si>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</si>
  <si>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</si>
  <si>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</si>
  <si>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</si>
  <si>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</si>
  <si>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</si>
  <si>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</si>
  <si>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</si>
  <si>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</si>
  <si>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</si>
  <si>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</si>
  <si>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</si>
  <si>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</si>
  <si>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</si>
  <si>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</si>
  <si>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</si>
  <si>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</si>
  <si>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</si>
  <si>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</si>
  <si>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</si>
  <si>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</si>
  <si>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</si>
  <si>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</si>
  <si>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</si>
  <si>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</si>
  <si>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</si>
  <si>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</si>
  <si>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</si>
  <si>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</si>
  <si>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</si>
  <si>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</si>
  <si>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</si>
  <si>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</si>
  <si>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</si>
  <si>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</si>
  <si>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</si>
  <si>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</si>
  <si>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</si>
  <si>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</si>
  <si>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</si>
  <si>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</si>
  <si>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</si>
  <si>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</si>
  <si>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</si>
  <si>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</si>
  <si>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</si>
  <si>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</si>
  <si>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</si>
  <si>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</si>
  <si>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</si>
  <si>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</si>
  <si>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</si>
  <si>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</si>
  <si>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</si>
  <si>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</si>
  <si>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</si>
  <si>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</si>
  <si>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</si>
  <si>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</si>
  <si>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</si>
  <si>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</si>
  <si>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</si>
  <si>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</si>
  <si>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</si>
  <si>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</si>
  <si>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</si>
  <si>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</si>
  <si>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</si>
  <si>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</si>
  <si>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</si>
  <si>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</si>
  <si>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</si>
  <si>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</si>
  <si>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</si>
  <si>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</si>
  <si>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</si>
  <si>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</si>
  <si>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</si>
  <si>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</si>
  <si>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</si>
  <si>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</si>
  <si>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</si>
  <si>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</si>
  <si>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</si>
  <si>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</si>
  <si>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</si>
  <si>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</si>
  <si>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</si>
  <si>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</si>
  <si>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</si>
  <si>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</si>
  <si>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</si>
  <si>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</si>
  <si>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</si>
  <si>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</si>
  <si>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</si>
  <si>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</si>
  <si>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</si>
  <si>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</si>
  <si>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</si>
  <si>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</si>
  <si>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</si>
  <si>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</si>
  <si>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</si>
  <si>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</si>
  <si>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</si>
  <si>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</si>
  <si>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</si>
  <si>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</si>
  <si>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</si>
  <si>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</si>
  <si>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</si>
  <si>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</si>
  <si>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</si>
  <si>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</si>
  <si>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</si>
  <si>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</si>
  <si>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</si>
  <si>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</si>
  <si>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</si>
  <si>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</si>
  <si>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</si>
  <si>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</si>
  <si>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</si>
  <si>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</si>
  <si>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</si>
  <si>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</si>
  <si>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</si>
  <si>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</si>
  <si>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</si>
  <si>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</si>
  <si>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</si>
  <si>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</si>
  <si>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</si>
  <si>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</si>
  <si>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</si>
  <si>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</si>
  <si>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</si>
  <si>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</si>
  <si>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</si>
  <si>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</si>
  <si>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</si>
  <si>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</si>
  <si>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</si>
  <si>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</si>
  <si>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</si>
  <si>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</si>
  <si>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</si>
  <si>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</si>
  <si>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</si>
  <si>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</si>
  <si>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</si>
  <si>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</si>
  <si>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</si>
  <si>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</si>
  <si>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</si>
  <si>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</si>
  <si>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</si>
  <si>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</si>
  <si>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</si>
  <si>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</si>
  <si>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</si>
  <si>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</si>
  <si>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</si>
  <si>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</si>
  <si>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</si>
  <si>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</si>
  <si>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</si>
  <si>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</si>
  <si>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</si>
  <si>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</si>
  <si>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</si>
  <si>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</si>
  <si>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</si>
  <si>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</si>
  <si>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</si>
  <si>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</si>
  <si>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</si>
  <si>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</si>
  <si>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</si>
  <si>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</si>
  <si>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</si>
  <si>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</si>
  <si>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</si>
  <si>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</si>
  <si>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</si>
  <si>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</si>
  <si>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</si>
  <si>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</si>
  <si>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</si>
  <si>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</si>
  <si>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</si>
  <si>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</si>
  <si>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</si>
  <si>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</si>
  <si>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</si>
  <si>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</si>
  <si>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</si>
  <si>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</si>
  <si>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</si>
  <si>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</si>
  <si>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</si>
  <si>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</si>
  <si>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</si>
  <si>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</si>
  <si>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</si>
  <si>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</si>
  <si>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</si>
  <si>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</si>
  <si>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</si>
  <si>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</si>
  <si>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</si>
  <si>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</si>
  <si>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</si>
  <si>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</si>
  <si>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</si>
  <si>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</si>
  <si>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</si>
  <si>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</si>
  <si>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</si>
  <si>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</si>
  <si>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</si>
  <si>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</si>
  <si>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</si>
  <si>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</si>
  <si>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</si>
  <si>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</si>
  <si>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</si>
  <si>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</si>
  <si>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</si>
  <si>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</si>
  <si>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</si>
  <si>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</si>
  <si>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</si>
  <si>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</si>
  <si>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</si>
  <si>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</si>
  <si>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</si>
  <si>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</si>
  <si>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</si>
  <si>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</si>
  <si>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</si>
  <si>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</si>
  <si>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</si>
  <si>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</si>
  <si>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</si>
  <si>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</si>
  <si>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</si>
  <si>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</si>
  <si>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</si>
  <si>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</si>
  <si>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</si>
  <si>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</si>
  <si>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</si>
  <si>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</si>
  <si>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</si>
  <si>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</si>
  <si>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2F</t>
  </si>
  <si>
    <t>Maasland</t>
  </si>
  <si>
    <t>A. Reijm</t>
  </si>
  <si>
    <t>B1-K1: Uitvoeren werkzaamheden ten behoeve van aanleg/inrichting en onderhoud/beheer natuur, grond en
water                                                                                                                                       P4-K1: Uitvoeren en begeleiden aanleg en onderhoud tuinen en/of parken</t>
  </si>
  <si>
    <t>Nederlands</t>
  </si>
  <si>
    <t>Loopbaan en burgerschap</t>
  </si>
  <si>
    <t>Introductie</t>
  </si>
  <si>
    <t>Mentoruur</t>
  </si>
  <si>
    <t>Coaching</t>
  </si>
  <si>
    <t>K0034 Engels in de beroepscontext A2</t>
  </si>
  <si>
    <t>K0257 Dak en geveltuinen</t>
  </si>
  <si>
    <t>K0262 Arbo kwaliteitszorg en hulpverlening (EHBO BHV) niveau 3</t>
  </si>
  <si>
    <t>K0311 De levende tuin</t>
  </si>
  <si>
    <t>K0353 Specialisatie technische werken in het groen</t>
  </si>
  <si>
    <t>ICT</t>
  </si>
  <si>
    <t>Vakvaardigheid</t>
  </si>
  <si>
    <t>1.1</t>
  </si>
  <si>
    <t>1.2</t>
  </si>
  <si>
    <t>1.3</t>
  </si>
  <si>
    <t>1.4</t>
  </si>
  <si>
    <t>BPV Stage 1.1</t>
  </si>
  <si>
    <t>BPV Stage 2.1</t>
  </si>
  <si>
    <t>BPV Stage 3.1</t>
  </si>
  <si>
    <t>2.1</t>
  </si>
  <si>
    <t>2.2</t>
  </si>
  <si>
    <t>2.3</t>
  </si>
  <si>
    <t>2.4</t>
  </si>
  <si>
    <t>3.1</t>
  </si>
  <si>
    <t>3.2</t>
  </si>
  <si>
    <t>3.3</t>
  </si>
  <si>
    <t>3.4</t>
  </si>
  <si>
    <t>Totaal lesuren per week</t>
  </si>
  <si>
    <t>Orientatie op beroep</t>
  </si>
  <si>
    <t>docent</t>
  </si>
  <si>
    <t>Thema 1 Houding en communicatie</t>
  </si>
  <si>
    <t>Thema 2 Bodem, grond, water, landschap, bemesting</t>
  </si>
  <si>
    <t>Thema 3 Inzet en bediening van machines en werktuigen</t>
  </si>
  <si>
    <t>Thema 4 Techniek en onderhoud</t>
  </si>
  <si>
    <t>Thema 5 Levende en dode materialen, toepassing en verwerking</t>
  </si>
  <si>
    <t>Thema 6 Veiligheid, regelgeving en milieu</t>
  </si>
  <si>
    <t>Thema 7 Vakkundig efficient en kostenbewust werken</t>
  </si>
  <si>
    <t>BPV Stage 1.2</t>
  </si>
  <si>
    <t>Biologie</t>
  </si>
  <si>
    <t>Bodemkunde en bemesting</t>
  </si>
  <si>
    <t>Engels</t>
  </si>
  <si>
    <t>Verl</t>
  </si>
  <si>
    <t>Prij</t>
  </si>
  <si>
    <t>prij</t>
  </si>
  <si>
    <t>verl</t>
  </si>
  <si>
    <t>Leerjaar 1</t>
  </si>
  <si>
    <t xml:space="preserve">   Heftruck</t>
  </si>
  <si>
    <t xml:space="preserve">   Klein grond verzet</t>
  </si>
  <si>
    <t xml:space="preserve">   Motorkettingzaag</t>
  </si>
  <si>
    <t xml:space="preserve">   Bosmaaier</t>
  </si>
  <si>
    <t xml:space="preserve">   Assortimentskennis</t>
  </si>
  <si>
    <t xml:space="preserve">   VCA</t>
  </si>
  <si>
    <t>nibs</t>
  </si>
  <si>
    <t>maag</t>
  </si>
  <si>
    <t>leeo</t>
  </si>
  <si>
    <t>Leeo</t>
  </si>
  <si>
    <t xml:space="preserve">   Ontwerp</t>
  </si>
  <si>
    <t xml:space="preserve">   Offertes</t>
  </si>
  <si>
    <t>wrig</t>
  </si>
  <si>
    <t>Maag</t>
  </si>
  <si>
    <t>Wrig</t>
  </si>
  <si>
    <t>Leerjaar 2</t>
  </si>
  <si>
    <t>Leerjaar 3</t>
  </si>
  <si>
    <t>BOL - BBL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</si>
  <si>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</si>
  <si>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</si>
  <si>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</si>
  <si>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</si>
  <si>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</si>
  <si>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</si>
  <si>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</si>
  <si>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</si>
  <si>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</si>
  <si>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P4-K1-W1: Legt tuinen en/of parken aan                                                          P4-K1-W3: Begeleidt medewerkers op vaktechnisch gebied P4-K1-W4: Bewaakt de planning op de uitvoeringslocatie</t>
  </si>
  <si>
    <t>Minimaal 1 dag</t>
  </si>
  <si>
    <t>2018-2019</t>
  </si>
  <si>
    <t>rodh prij</t>
  </si>
  <si>
    <t>Venl</t>
  </si>
  <si>
    <t>Project skills week / Excursie Appeltern/ Excursie Trompenburg</t>
  </si>
  <si>
    <t>Naam opleiding: Hovenier 3</t>
  </si>
  <si>
    <t>Crebonummer: 25455</t>
  </si>
  <si>
    <t>Leerweg: BOL BBL</t>
  </si>
  <si>
    <t>MBO niveau: 3</t>
  </si>
  <si>
    <t>Duur opleiding: 3</t>
  </si>
  <si>
    <t>Kwalificatiedossier (kwalificatie): Groene Ruimte 23171</t>
  </si>
  <si>
    <t>Naam locatie: MBO Maasland</t>
  </si>
  <si>
    <t>Uitvoering te: Maasland</t>
  </si>
  <si>
    <t>1,1,2,2,1,1,1,0</t>
  </si>
  <si>
    <t>1,1,1,1,1,1,1,0</t>
  </si>
  <si>
    <t>0,0,1,1,1,1,0,0</t>
  </si>
  <si>
    <t>2,2,2,2,2,2,2,0</t>
  </si>
  <si>
    <t>2,2,0,0,0,0,0,0</t>
  </si>
  <si>
    <t>1,1,1,1,1,1,0,0</t>
  </si>
  <si>
    <t>1,1,0,0,0,0,0,0</t>
  </si>
  <si>
    <t>1,1,0,0,0,0,0,0,</t>
  </si>
  <si>
    <t>1,1,1,1,0,0,0,0</t>
  </si>
  <si>
    <t>2,2,1,1,1,1,0,0</t>
  </si>
  <si>
    <t>0,0,0,0,1,1,0,0</t>
  </si>
  <si>
    <t>Week 51 Motorketting zaag</t>
  </si>
  <si>
    <t>ned</t>
  </si>
  <si>
    <t>rek</t>
  </si>
  <si>
    <t>llb</t>
  </si>
  <si>
    <t>ict</t>
  </si>
  <si>
    <t>eng</t>
  </si>
  <si>
    <t>vv</t>
  </si>
  <si>
    <t>ob</t>
  </si>
  <si>
    <t>bk</t>
  </si>
  <si>
    <t>bio</t>
  </si>
  <si>
    <t>mv</t>
  </si>
  <si>
    <t>to</t>
  </si>
  <si>
    <t>hm</t>
  </si>
  <si>
    <t>ask</t>
  </si>
  <si>
    <t>vca</t>
  </si>
  <si>
    <t>vw</t>
  </si>
  <si>
    <t>k_eng</t>
  </si>
  <si>
    <t>k_dgt</t>
  </si>
  <si>
    <t>k_arbo</t>
  </si>
  <si>
    <t>k_lt</t>
  </si>
  <si>
    <t>k_stw</t>
  </si>
  <si>
    <t>mu</t>
  </si>
  <si>
    <t>bera</t>
  </si>
  <si>
    <t>Solliciteren</t>
  </si>
  <si>
    <t>soll</t>
  </si>
  <si>
    <t>0,0,0,0,2,2,0,0</t>
  </si>
  <si>
    <t>3,3,3,3,3,3,3,0</t>
  </si>
  <si>
    <t>slue</t>
  </si>
  <si>
    <t>Rodh</t>
  </si>
  <si>
    <t>0,0,0,0,2,2,2,0</t>
  </si>
  <si>
    <t>Slue</t>
  </si>
  <si>
    <t>1,1,1,1,1,1,1,0,</t>
  </si>
  <si>
    <t>Week 17 dinsdag excursie Keukenhof</t>
  </si>
  <si>
    <t>2,2,2,2,1,1,0,0</t>
  </si>
  <si>
    <t>2,2,1,1,2,2,0,0</t>
  </si>
  <si>
    <t>Woe 8/15 jan Hardenberg</t>
  </si>
  <si>
    <t xml:space="preserve">     vv theorie</t>
  </si>
  <si>
    <t>0,0,0,0,1,1,0,0,</t>
  </si>
  <si>
    <t>Hovenier niveau 3 (1e jaar BOL, 2e en 3e jaar BBL)</t>
  </si>
  <si>
    <t>Wij</t>
  </si>
  <si>
    <t>visr</t>
  </si>
  <si>
    <t>wijj</t>
  </si>
  <si>
    <t>oomt</t>
  </si>
  <si>
    <t xml:space="preserve">                                                                                                                                    P4-K1: Uitvoeren en begeleiden aanleg en onderhoud tuinen en/of parken</t>
  </si>
  <si>
    <t xml:space="preserve">P4-K1-W2: Voert onderhoud uit aan tuinen en/of parken                                                </t>
  </si>
  <si>
    <t>Minimaal 3,5 uur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</si>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</sst>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21" fillId="0" borderId="1" xfId="0" applyFont="1" applyFill="1" applyBorder="1" applyAlignment="1" applyProtection="1">
      <alignment horizontal="left"/>
      <protection locked="0"/>
    </xf>
    <xf numFmtId="164" fontId="21" fillId="7" borderId="61" xfId="1" applyNumberFormat="1" applyFont="1" applyFill="1" applyBorder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164" fontId="21" fillId="56" borderId="0" xfId="1" applyNumberFormat="1" applyFont="1" applyFill="1" applyBorder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2" fillId="3" borderId="0" xfId="0" applyNumberFormat="1" applyFont="1" applyFill="1" applyBorder="1" applyAlignment="1" applyProtection="1">
      <alignment horizontal="left"/>
      <protection locked="0"/>
    </xf>
    <xf numFmtId="0" fontId="9" fillId="9" borderId="1" xfId="2" applyFont="1" applyFill="1" applyBorder="1" applyProtection="1">
      <protection locked="0"/>
    </xf>
    <xf numFmtId="0" fontId="22" fillId="9" borderId="19" xfId="0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8" fillId="0" borderId="0" xfId="0" applyFont="1" applyFill="1" applyProtection="1">
      <protection locked="0"/>
    </xf>
    <xf numFmtId="0" fontId="58" fillId="0" borderId="0" xfId="0" applyFont="1" applyFill="1" applyAlignment="1" applyProtection="1">
      <alignment horizontal="center"/>
      <protection locked="0"/>
    </xf>
    <xf numFmtId="0" fontId="58" fillId="9" borderId="1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 vertical="top"/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0" fontId="58" fillId="0" borderId="0" xfId="0" applyFont="1" applyFill="1" applyBorder="1" applyAlignment="1" applyProtection="1">
      <alignment horizontal="center"/>
      <protection locked="0"/>
    </xf>
    <xf numFmtId="0" fontId="58" fillId="0" borderId="0" xfId="0" applyFont="1" applyFill="1" applyBorder="1" applyProtection="1">
      <protection locked="0"/>
    </xf>
    <xf numFmtId="0" fontId="58" fillId="0" borderId="0" xfId="0" applyFont="1" applyFill="1" applyAlignment="1" applyProtection="1">
      <alignment horizontal="center" vertical="top"/>
      <protection locked="0"/>
    </xf>
    <xf numFmtId="0" fontId="58" fillId="0" borderId="0" xfId="0" applyFont="1" applyFill="1" applyAlignment="1" applyProtection="1">
      <alignment vertical="top"/>
      <protection locked="0"/>
    </xf>
    <xf numFmtId="0" fontId="58" fillId="10" borderId="0" xfId="0" applyFont="1" applyFill="1" applyBorder="1" applyAlignment="1" applyProtection="1">
      <alignment horizontal="center"/>
      <protection locked="0"/>
    </xf>
    <xf numFmtId="0" fontId="58" fillId="10" borderId="0" xfId="0" applyFont="1" applyFill="1" applyBorder="1" applyProtection="1">
      <protection locked="0"/>
    </xf>
    <xf numFmtId="0" fontId="58" fillId="50" borderId="1" xfId="0" applyFont="1" applyFill="1" applyBorder="1" applyProtection="1">
      <protection locked="0"/>
    </xf>
    <xf numFmtId="0" fontId="58" fillId="50" borderId="1" xfId="0" applyFont="1" applyFill="1" applyBorder="1" applyAlignment="1" applyProtection="1">
      <alignment horizontal="center"/>
      <protection locked="0"/>
    </xf>
    <xf numFmtId="0" fontId="58" fillId="51" borderId="1" xfId="0" applyFont="1" applyFill="1" applyBorder="1" applyAlignment="1" applyProtection="1">
      <alignment horizontal="center"/>
      <protection locked="0"/>
    </xf>
    <xf numFmtId="164" fontId="58" fillId="0" borderId="0" xfId="0" applyNumberFormat="1" applyFont="1" applyFill="1" applyProtection="1">
      <protection locked="0"/>
    </xf>
    <xf numFmtId="0" fontId="58" fillId="51" borderId="1" xfId="0" applyFont="1" applyFill="1" applyBorder="1" applyProtection="1">
      <protection locked="0"/>
    </xf>
    <xf numFmtId="0" fontId="21" fillId="51" borderId="1" xfId="0" applyFont="1" applyFill="1" applyBorder="1" applyProtection="1">
      <protection locked="0"/>
    </xf>
    <xf numFmtId="0" fontId="58" fillId="0" borderId="1" xfId="0" applyFont="1" applyFill="1" applyBorder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00FF00"/>
      <color rgb="FFFF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len/MBO-Maasland/groepen/Organisatie/Onderwijs/Documents/Curricula/Curriculum%20Groen/Cohort%202019-2020/25452%20Medewerker%20hovenier%2019_20%20lj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comments" Target="../comments2.xml"/><Relationship Id="rId5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AC10" sqref="AC10"/>
    </sheetView>
  </sheetViews>
  <sheetFormatPr defaultRowHeight="13.8" x14ac:dyDescent="0.3"/>
  <cols>
    <col min="1" max="1" width="1.6640625" style="277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4" customWidth="1"/>
    <col min="8" max="8" width="4.5546875" style="294" customWidth="1"/>
    <col min="9" max="10" width="1.6640625" style="294" customWidth="1"/>
    <col min="11" max="11" width="11.6640625" style="294" customWidth="1"/>
    <col min="12" max="14" width="1.6640625" style="294" customWidth="1"/>
    <col min="15" max="15" width="11.6640625" style="294" customWidth="1"/>
    <col min="16" max="18" width="1.6640625" style="294" customWidth="1"/>
    <col min="19" max="19" width="11.6640625" style="294" customWidth="1"/>
    <col min="20" max="22" width="1.6640625" style="294" customWidth="1"/>
    <col min="23" max="23" width="11.6640625" style="294" customWidth="1"/>
    <col min="24" max="25" width="6.88671875" style="67" customWidth="1"/>
    <col min="26" max="26" width="8.88671875" style="277"/>
    <col min="27" max="41" width="9.109375" style="277"/>
    <col min="42" max="43" width="8.88671875" style="277"/>
    <col min="44" max="44" width="12.109375" style="277" customWidth="1"/>
    <col min="45" max="45" width="8.88671875" style="277" customWidth="1"/>
    <col min="46" max="51" width="5.33203125" style="277" customWidth="1"/>
    <col min="52" max="58" width="8.88671875" style="277" customWidth="1"/>
    <col min="59" max="125" width="8.88671875" style="277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7" customFormat="1" ht="14.25" customHeight="1" thickBot="1" x14ac:dyDescent="0.3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872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35">
      <c r="B2" s="262"/>
      <c r="C2" s="263" t="s">
        <v>143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881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35">
      <c r="B3" s="143"/>
      <c r="C3" s="64" t="s">
        <v>1027</v>
      </c>
      <c r="D3" s="266"/>
      <c r="E3" s="140"/>
      <c r="F3" s="375" t="s">
        <v>1088</v>
      </c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7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35">
      <c r="B4" s="143"/>
      <c r="C4" s="267" t="s">
        <v>136</v>
      </c>
      <c r="D4" s="268" t="s">
        <v>137</v>
      </c>
      <c r="E4" s="140"/>
      <c r="F4" s="269"/>
      <c r="G4" s="270" t="s">
        <v>140</v>
      </c>
      <c r="H4" s="270"/>
      <c r="I4" s="378" t="s">
        <v>142</v>
      </c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35">
      <c r="B5" s="143"/>
      <c r="C5" s="49" t="s">
        <v>884</v>
      </c>
      <c r="D5" s="183">
        <v>3</v>
      </c>
      <c r="E5" s="271"/>
      <c r="F5" s="381">
        <v>25455</v>
      </c>
      <c r="G5" s="382"/>
      <c r="H5" s="379" t="str">
        <f>IFERROR(VLOOKUP(F5,db_crebolijst_all!A3:S497,17),"1")</f>
        <v>Groene ruimte 23171 (Vakbekwaam hovenier)</v>
      </c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80"/>
      <c r="Y5" s="144"/>
      <c r="AA5" s="281"/>
      <c r="AB5" s="281"/>
      <c r="AC5" s="282" t="s">
        <v>909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35">
      <c r="B6" s="143"/>
      <c r="C6" s="272" t="s">
        <v>138</v>
      </c>
      <c r="D6" s="273" t="s">
        <v>139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873</v>
      </c>
      <c r="AU6" s="284" t="s">
        <v>866</v>
      </c>
      <c r="AV6" s="284" t="s">
        <v>874</v>
      </c>
      <c r="AW6" s="284" t="s">
        <v>874</v>
      </c>
      <c r="AX6" s="284" t="s">
        <v>876</v>
      </c>
      <c r="AY6" s="284" t="s">
        <v>877</v>
      </c>
    </row>
    <row r="7" spans="2:51" ht="15.75" customHeight="1" thickBot="1" x14ac:dyDescent="0.35">
      <c r="B7" s="143"/>
      <c r="C7" s="148" t="s">
        <v>7</v>
      </c>
      <c r="D7" s="313">
        <f>IFERROR(VLOOKUP(F5,db_crebolijst_all!A3:Q497,db_crebolijst_all!J1),"gcg")</f>
        <v>3</v>
      </c>
      <c r="E7" s="271"/>
      <c r="F7" s="363" t="s">
        <v>141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5"/>
      <c r="Y7" s="144"/>
      <c r="AR7" s="280" t="str">
        <f>CONCATENATE(C7,";",D5+AS10)</f>
        <v>BOL;3</v>
      </c>
      <c r="AS7" s="285" t="s">
        <v>191</v>
      </c>
      <c r="AT7" s="286">
        <f>VLOOKUP($AR$7,db_duur!$B$2:$J$11,4)</f>
        <v>700</v>
      </c>
      <c r="AU7" s="286"/>
      <c r="AV7" s="286"/>
      <c r="AW7" s="286"/>
      <c r="AX7" s="286"/>
      <c r="AY7" s="287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363" t="s">
        <v>10</v>
      </c>
      <c r="G9" s="364"/>
      <c r="H9" s="386"/>
      <c r="I9" s="136"/>
      <c r="J9" s="383" t="s">
        <v>11</v>
      </c>
      <c r="K9" s="384"/>
      <c r="L9" s="385"/>
      <c r="M9" s="136"/>
      <c r="N9" s="383" t="s">
        <v>12</v>
      </c>
      <c r="O9" s="384"/>
      <c r="P9" s="385"/>
      <c r="Q9" s="137"/>
      <c r="R9" s="383" t="s">
        <v>15</v>
      </c>
      <c r="S9" s="384"/>
      <c r="T9" s="385"/>
      <c r="U9" s="137"/>
      <c r="V9" s="363" t="s">
        <v>4</v>
      </c>
      <c r="W9" s="364"/>
      <c r="X9" s="365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4">
        <v>200</v>
      </c>
      <c r="L10" s="136"/>
      <c r="M10" s="136"/>
      <c r="N10" s="136"/>
      <c r="O10" s="184">
        <v>200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1100</v>
      </c>
      <c r="X10" s="135" t="str">
        <f>IFERROR(IF(W10&lt;AY7,"!",""),AC5)</f>
        <v>!</v>
      </c>
      <c r="Y10" s="144"/>
    </row>
    <row r="11" spans="2:51" ht="18.75" customHeight="1" thickBot="1" x14ac:dyDescent="0.35">
      <c r="B11" s="143"/>
      <c r="C11" s="261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4">
        <v>650</v>
      </c>
      <c r="L11" s="136"/>
      <c r="M11" s="136"/>
      <c r="N11" s="136"/>
      <c r="O11" s="184">
        <v>650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1600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850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2700</v>
      </c>
      <c r="X12" s="135" t="str">
        <f>IFERROR(IF(W12&lt;AY9,"!",""),AC5)</f>
        <v>!</v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63" t="s">
        <v>10</v>
      </c>
      <c r="G16" s="364"/>
      <c r="H16" s="365"/>
      <c r="I16" s="74"/>
      <c r="J16" s="363" t="s">
        <v>11</v>
      </c>
      <c r="K16" s="364"/>
      <c r="L16" s="365"/>
      <c r="M16" s="74"/>
      <c r="N16" s="363" t="s">
        <v>12</v>
      </c>
      <c r="O16" s="364"/>
      <c r="P16" s="365"/>
      <c r="Q16" s="75"/>
      <c r="R16" s="363" t="s">
        <v>15</v>
      </c>
      <c r="S16" s="364"/>
      <c r="T16" s="365"/>
      <c r="U16" s="75"/>
      <c r="V16" s="363" t="s">
        <v>4</v>
      </c>
      <c r="W16" s="364"/>
      <c r="X16" s="365"/>
      <c r="Y16" s="76"/>
      <c r="AR16" s="288"/>
      <c r="AS16" s="28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66" t="s">
        <v>191</v>
      </c>
      <c r="D18" s="78"/>
      <c r="F18" s="369">
        <f>IFERROR(W10*(1+$C$10),AC5)</f>
        <v>1177</v>
      </c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1"/>
      <c r="Y18" s="76"/>
    </row>
    <row r="19" spans="2:25" ht="10.199999999999999" customHeight="1" thickBot="1" x14ac:dyDescent="0.35">
      <c r="B19" s="72"/>
      <c r="C19" s="367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67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67"/>
      <c r="D21" s="74" t="s">
        <v>29</v>
      </c>
      <c r="E21" s="83"/>
      <c r="F21" s="84"/>
      <c r="G21" s="291">
        <f>G10*(1+$C$10)</f>
        <v>749</v>
      </c>
      <c r="H21" s="86"/>
      <c r="I21" s="75"/>
      <c r="J21" s="87"/>
      <c r="K21" s="291">
        <f>K10*(1+$C$10)</f>
        <v>214</v>
      </c>
      <c r="L21" s="86"/>
      <c r="M21" s="75"/>
      <c r="N21" s="87"/>
      <c r="O21" s="291">
        <f>O10*(1+$C$10)</f>
        <v>214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1177</v>
      </c>
      <c r="X21" s="86"/>
      <c r="Y21" s="76"/>
    </row>
    <row r="22" spans="2:25" ht="10.199999999999999" customHeight="1" x14ac:dyDescent="0.3">
      <c r="B22" s="72"/>
      <c r="C22" s="367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67"/>
      <c r="D23" s="75" t="s">
        <v>17</v>
      </c>
      <c r="E23" s="89"/>
      <c r="F23" s="90"/>
      <c r="G23" s="291">
        <f>Opleidingsplan!J115+Opleidingsplan!L115</f>
        <v>773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67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67"/>
      <c r="D25" s="75" t="s">
        <v>18</v>
      </c>
      <c r="E25" s="73"/>
      <c r="F25" s="88"/>
      <c r="G25" s="75"/>
      <c r="H25" s="86"/>
      <c r="I25" s="75"/>
      <c r="J25" s="87"/>
      <c r="K25" s="291">
        <f>Opleidingsplan!AM115+Opleidingsplan!AK115</f>
        <v>251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67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67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Opleidingsplan!BN115+Opleidingsplan!BL115</f>
        <v>231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67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67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Opleidingsplan!CM115</f>
        <v>0</v>
      </c>
      <c r="T29" s="86"/>
      <c r="U29" s="75"/>
      <c r="V29" s="87"/>
      <c r="W29" s="85">
        <f>+G23+K25+O27+S29</f>
        <v>1255</v>
      </c>
      <c r="X29" s="86"/>
      <c r="Y29" s="76"/>
    </row>
    <row r="30" spans="2:25" ht="10.199999999999999" customHeight="1" x14ac:dyDescent="0.3">
      <c r="B30" s="72"/>
      <c r="C30" s="367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67"/>
      <c r="D31" s="74" t="s">
        <v>4</v>
      </c>
      <c r="E31" s="83"/>
      <c r="F31" s="88"/>
      <c r="G31" s="292">
        <f>+G23-G21</f>
        <v>24</v>
      </c>
      <c r="H31" s="86"/>
      <c r="I31" s="75"/>
      <c r="J31" s="87"/>
      <c r="K31" s="292">
        <f>+K25-K21</f>
        <v>37</v>
      </c>
      <c r="L31" s="86"/>
      <c r="M31" s="75"/>
      <c r="N31" s="87"/>
      <c r="O31" s="292">
        <f>+O27-O21</f>
        <v>17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78</v>
      </c>
      <c r="X31" s="86"/>
      <c r="Y31" s="76"/>
    </row>
    <row r="32" spans="2:25" ht="10.199999999999999" customHeight="1" thickBot="1" x14ac:dyDescent="0.35">
      <c r="B32" s="72"/>
      <c r="C32" s="368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66" t="s">
        <v>0</v>
      </c>
      <c r="D34" s="78"/>
      <c r="F34" s="369">
        <f>W11*(1+$C$11)</f>
        <v>1600</v>
      </c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1"/>
      <c r="Y34" s="76"/>
    </row>
    <row r="35" spans="2:25" ht="10.199999999999999" customHeight="1" thickBot="1" x14ac:dyDescent="0.35">
      <c r="B35" s="72"/>
      <c r="C35" s="367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67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67"/>
      <c r="D37" s="74" t="s">
        <v>29</v>
      </c>
      <c r="E37" s="83"/>
      <c r="F37" s="84"/>
      <c r="G37" s="291">
        <f>G11*(1+$C$11)</f>
        <v>300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650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1600</v>
      </c>
      <c r="X37" s="86"/>
      <c r="Y37" s="76"/>
    </row>
    <row r="38" spans="2:25" ht="10.199999999999999" customHeight="1" x14ac:dyDescent="0.3">
      <c r="B38" s="72"/>
      <c r="C38" s="367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67"/>
      <c r="D39" s="75" t="s">
        <v>17</v>
      </c>
      <c r="E39" s="89"/>
      <c r="F39" s="90"/>
      <c r="G39" s="291">
        <f>Opleidingsplan!K115</f>
        <v>432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67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67"/>
      <c r="D41" s="75" t="s">
        <v>18</v>
      </c>
      <c r="E41" s="73"/>
      <c r="F41" s="88"/>
      <c r="G41" s="75"/>
      <c r="H41" s="86"/>
      <c r="I41" s="75"/>
      <c r="J41" s="87"/>
      <c r="K41" s="291">
        <f>Opleidingsplan!AL115</f>
        <v>1256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67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67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Opleidingsplan!BM115</f>
        <v>1072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67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67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Opleidingsplan!CN115</f>
        <v>0</v>
      </c>
      <c r="T45" s="86"/>
      <c r="U45" s="75"/>
      <c r="V45" s="87"/>
      <c r="W45" s="85">
        <f>+G39+K41+O43+S45</f>
        <v>2760</v>
      </c>
      <c r="X45" s="86"/>
      <c r="Y45" s="76"/>
    </row>
    <row r="46" spans="2:25" ht="10.199999999999999" customHeight="1" x14ac:dyDescent="0.3">
      <c r="B46" s="72"/>
      <c r="C46" s="367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67"/>
      <c r="D47" s="74" t="s">
        <v>4</v>
      </c>
      <c r="E47" s="83"/>
      <c r="F47" s="88"/>
      <c r="G47" s="292">
        <f>+G39-G37</f>
        <v>132</v>
      </c>
      <c r="H47" s="86"/>
      <c r="I47" s="75"/>
      <c r="J47" s="87"/>
      <c r="K47" s="292">
        <f>+K41-K37</f>
        <v>606</v>
      </c>
      <c r="L47" s="86"/>
      <c r="M47" s="75"/>
      <c r="N47" s="87"/>
      <c r="O47" s="292">
        <f>+O43-O37</f>
        <v>422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1160</v>
      </c>
      <c r="X47" s="86"/>
      <c r="Y47" s="76"/>
    </row>
    <row r="48" spans="2:25" ht="10.199999999999999" customHeight="1" thickBot="1" x14ac:dyDescent="0.35">
      <c r="B48" s="72"/>
      <c r="C48" s="368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57" t="s">
        <v>4</v>
      </c>
      <c r="D50" s="78"/>
      <c r="E50" s="73"/>
      <c r="F50" s="360">
        <f>F18+F34+W12-W11-W10</f>
        <v>2777</v>
      </c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2"/>
      <c r="Y50" s="76"/>
    </row>
    <row r="51" spans="1:125" ht="10.199999999999999" customHeight="1" thickBot="1" x14ac:dyDescent="0.35">
      <c r="B51" s="72"/>
      <c r="C51" s="358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58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58"/>
      <c r="D53" s="74" t="s">
        <v>29</v>
      </c>
      <c r="E53" s="83"/>
      <c r="F53" s="84"/>
      <c r="G53" s="291">
        <f>+G21+G37</f>
        <v>1049</v>
      </c>
      <c r="H53" s="76"/>
      <c r="I53" s="77"/>
      <c r="J53" s="88"/>
      <c r="K53" s="291">
        <f>+K21+K37</f>
        <v>864</v>
      </c>
      <c r="L53" s="86"/>
      <c r="M53" s="75"/>
      <c r="N53" s="87"/>
      <c r="O53" s="291">
        <f>+O21+O37</f>
        <v>864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2777</v>
      </c>
      <c r="X53" s="100"/>
      <c r="Y53" s="76"/>
      <c r="AP53" s="288"/>
    </row>
    <row r="54" spans="1:125" ht="10.199999999999999" customHeight="1" x14ac:dyDescent="0.3">
      <c r="B54" s="72"/>
      <c r="C54" s="358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3">
      <c r="B55" s="72"/>
      <c r="C55" s="358"/>
      <c r="D55" s="74" t="s">
        <v>191</v>
      </c>
      <c r="E55" s="83"/>
      <c r="F55" s="84"/>
      <c r="G55" s="291">
        <f>G23</f>
        <v>773</v>
      </c>
      <c r="H55" s="86"/>
      <c r="I55" s="75"/>
      <c r="J55" s="87"/>
      <c r="K55" s="291">
        <f>K25</f>
        <v>251</v>
      </c>
      <c r="L55" s="86"/>
      <c r="M55" s="75"/>
      <c r="N55" s="87"/>
      <c r="O55" s="291">
        <f>O27</f>
        <v>231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1255</v>
      </c>
      <c r="X55" s="100"/>
      <c r="Y55" s="76"/>
    </row>
    <row r="56" spans="1:125" ht="14.25" customHeight="1" x14ac:dyDescent="0.3">
      <c r="B56" s="72"/>
      <c r="C56" s="358"/>
      <c r="D56" s="74" t="s">
        <v>0</v>
      </c>
      <c r="E56" s="83"/>
      <c r="F56" s="84"/>
      <c r="G56" s="291">
        <f>G39</f>
        <v>432</v>
      </c>
      <c r="H56" s="86"/>
      <c r="I56" s="75"/>
      <c r="J56" s="87"/>
      <c r="K56" s="291">
        <f>K41</f>
        <v>1256</v>
      </c>
      <c r="L56" s="86"/>
      <c r="M56" s="75"/>
      <c r="N56" s="87"/>
      <c r="O56" s="291">
        <f>O43</f>
        <v>1072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2760</v>
      </c>
      <c r="X56" s="100"/>
      <c r="Y56" s="76"/>
    </row>
    <row r="57" spans="1:125" s="293" customFormat="1" ht="14.25" customHeight="1" x14ac:dyDescent="0.3">
      <c r="A57" s="283"/>
      <c r="B57" s="103"/>
      <c r="C57" s="358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0.68742216687422164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3">
      <c r="B58" s="72"/>
      <c r="C58" s="358"/>
      <c r="D58" s="74" t="s">
        <v>4</v>
      </c>
      <c r="E58" s="83"/>
      <c r="F58" s="88"/>
      <c r="G58" s="291">
        <f>+G55+G56</f>
        <v>1205</v>
      </c>
      <c r="H58" s="76"/>
      <c r="I58" s="77"/>
      <c r="J58" s="88"/>
      <c r="K58" s="291">
        <f>+K55+K56</f>
        <v>1507</v>
      </c>
      <c r="L58" s="86"/>
      <c r="M58" s="75"/>
      <c r="N58" s="87"/>
      <c r="O58" s="291">
        <f>+O55+O56</f>
        <v>1303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4015</v>
      </c>
      <c r="X58" s="100"/>
      <c r="Y58" s="76"/>
    </row>
    <row r="59" spans="1:125" ht="10.199999999999999" customHeight="1" x14ac:dyDescent="0.3">
      <c r="B59" s="72"/>
      <c r="C59" s="358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58"/>
      <c r="D60" s="116" t="s">
        <v>133</v>
      </c>
      <c r="E60" s="83"/>
      <c r="F60" s="88"/>
      <c r="G60" s="292">
        <f>(G56+G55)-G53</f>
        <v>156</v>
      </c>
      <c r="H60" s="76"/>
      <c r="I60" s="77"/>
      <c r="J60" s="88"/>
      <c r="K60" s="292">
        <f>(K56+K55)-K53</f>
        <v>643</v>
      </c>
      <c r="L60" s="86"/>
      <c r="M60" s="75"/>
      <c r="N60" s="87"/>
      <c r="O60" s="292">
        <f>(O56+O55)-O53</f>
        <v>439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1238</v>
      </c>
      <c r="X60" s="100"/>
      <c r="Y60" s="76"/>
    </row>
    <row r="61" spans="1:125" ht="10.199999999999999" customHeight="1" x14ac:dyDescent="0.3">
      <c r="B61" s="72"/>
      <c r="C61" s="358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58"/>
      <c r="D62" s="116" t="s">
        <v>134</v>
      </c>
      <c r="E62" s="83"/>
      <c r="F62" s="88"/>
      <c r="G62" s="292">
        <f>G55+G56-((G21/(1+$C$10))+(G37/(1+$C$11)))</f>
        <v>205</v>
      </c>
      <c r="H62" s="76"/>
      <c r="I62" s="77"/>
      <c r="J62" s="88"/>
      <c r="K62" s="292">
        <f>K55+K56-((K21/(1+$C$10))+(K37/(1+$C$11)))</f>
        <v>657</v>
      </c>
      <c r="L62" s="86"/>
      <c r="M62" s="75"/>
      <c r="N62" s="87"/>
      <c r="O62" s="292">
        <f>O55+O56-((O21/(1+$C$10))+(O37/(1+$C$11)))</f>
        <v>453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1315</v>
      </c>
      <c r="X62" s="100"/>
      <c r="Y62" s="76"/>
    </row>
    <row r="63" spans="1:125" ht="10.199999999999999" customHeight="1" thickBot="1" x14ac:dyDescent="0.35">
      <c r="B63" s="72"/>
      <c r="C63" s="359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3" t="s">
        <v>184</v>
      </c>
    </row>
    <row r="66" spans="3:23" ht="14.4" x14ac:dyDescent="0.3">
      <c r="C66" s="260" t="s">
        <v>24</v>
      </c>
      <c r="D66" s="63"/>
      <c r="E66" s="62"/>
      <c r="F66" s="62"/>
      <c r="G66" s="62"/>
      <c r="H66" s="62"/>
      <c r="I66" s="62"/>
      <c r="J66" s="63"/>
      <c r="K66" s="372" t="str">
        <f>Examenprogramma!$B$34</f>
        <v>11 juli 2019</v>
      </c>
      <c r="L66" s="372"/>
      <c r="M66" s="372"/>
      <c r="N66" s="372"/>
      <c r="O66" s="372"/>
    </row>
    <row r="67" spans="3:23" ht="14.4" x14ac:dyDescent="0.3">
      <c r="C67" s="260" t="s">
        <v>25</v>
      </c>
      <c r="D67" s="63"/>
      <c r="E67" s="62"/>
      <c r="F67" s="62"/>
      <c r="G67" s="62"/>
      <c r="H67" s="62"/>
      <c r="I67" s="62"/>
      <c r="J67" s="63"/>
      <c r="K67" s="373" t="str">
        <f>Examenprogramma!$B$35</f>
        <v>Maasland</v>
      </c>
      <c r="L67" s="373"/>
      <c r="M67" s="373"/>
      <c r="N67" s="373"/>
      <c r="O67" s="373"/>
    </row>
    <row r="68" spans="3:23" ht="14.4" x14ac:dyDescent="0.3">
      <c r="C68" s="260" t="s">
        <v>21</v>
      </c>
      <c r="D68" s="63"/>
      <c r="E68" s="62"/>
      <c r="F68" s="62"/>
      <c r="G68" s="62"/>
      <c r="H68" s="62"/>
      <c r="I68" s="62"/>
      <c r="J68" s="63"/>
      <c r="K68" s="374" t="str">
        <f>Examenprogramma!$B$36</f>
        <v>A. Reijm</v>
      </c>
      <c r="L68" s="374"/>
      <c r="M68" s="374"/>
      <c r="N68" s="374"/>
      <c r="O68" s="374"/>
    </row>
    <row r="69" spans="3:23" s="277" customFormat="1" x14ac:dyDescent="0.3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3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3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3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3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3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3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3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3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3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3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3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3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3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3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3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3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3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3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3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3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3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3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3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3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3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3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3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3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3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3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3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3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3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3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3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3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3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3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3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3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3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3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3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3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3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3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3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3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3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3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3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3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3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3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3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3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3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3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3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3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3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3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3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3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3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3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3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3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3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3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3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3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3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3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3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3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3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3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3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3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3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3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3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3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3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3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3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3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3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3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3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3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3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3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3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3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3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3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3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3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3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3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3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3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3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3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3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3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3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3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3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3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3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3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3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3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3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3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3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3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3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3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3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3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3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3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3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3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3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3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3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3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3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3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3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3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3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3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3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3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3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3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3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3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3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3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3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3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3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3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3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3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3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3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3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3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3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3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3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3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3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3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3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3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3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3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3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3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3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3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3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3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3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3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3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3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3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3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3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3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3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3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3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3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3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3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3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3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3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3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3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3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3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3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3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3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3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3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3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3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3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3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3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3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3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3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3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3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3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3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3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3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3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3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3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3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3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3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3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3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3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3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3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3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3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3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3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3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3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3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3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3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3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3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3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3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3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3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3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3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3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3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3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3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3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3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3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3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3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3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3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3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3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3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3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3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3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3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3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3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3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3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3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3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3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3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3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3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3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3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3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3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3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3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3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3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3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3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3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3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3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3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3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3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3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3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3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3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3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3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3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3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3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3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3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3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3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3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3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3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3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3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3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3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3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3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3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3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3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3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3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3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3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3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3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3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3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3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3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3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3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3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3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3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3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3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3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3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3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3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3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3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3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3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3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3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3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3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3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3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3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3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3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3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3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3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3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3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3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3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3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3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3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3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3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3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3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3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3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3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3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3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3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3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3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3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3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3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3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3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3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3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3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3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3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3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3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3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3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3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3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3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3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3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3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3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3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3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3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3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3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3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3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3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3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3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3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3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3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3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3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3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3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3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3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3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3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3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3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3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3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3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3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3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3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3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3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3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3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3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3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3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3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3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3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3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3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3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3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3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3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3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3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3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3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3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3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3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3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3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3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3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3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3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3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3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3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3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3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3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3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3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3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3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3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3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3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3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3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3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3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3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3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3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3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3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3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3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3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3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3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3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3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3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3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3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3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3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3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3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3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3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3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3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3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3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3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3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3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3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3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3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3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3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3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3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3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3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3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3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3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3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3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3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3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3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3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3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3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3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3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3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3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3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3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3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3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3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3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3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3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3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3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3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3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3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3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3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3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3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3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3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3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3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3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3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3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3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3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3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3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3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3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3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3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3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3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3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3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3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3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3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3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3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3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3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3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3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3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3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3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3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3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3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3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3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3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3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3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3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3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3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3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3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3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3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3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3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3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3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3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3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3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3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3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3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3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3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3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3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3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3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3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3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3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3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3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3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3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3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3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3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3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3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3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3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3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3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3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3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3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3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3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3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3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3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sheetProtection algorithmName="SHA-512" hashValue="P+MA6SQlJBGUoWkZhpzMsAd6hCGJz7VkocSLjaONuGcwNrnVZILPlUZHTjtIc81JG2kI4PjhGm95DIKmFCzy1w==" saltValue="J2fLxf1oJ7gEjJFM4GjRjA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O136"/>
  <sheetViews>
    <sheetView zoomScaleNormal="100" workbookViewId="0">
      <pane xSplit="3" ySplit="14" topLeftCell="D110" activePane="bottomRight" state="frozen"/>
      <selection pane="topRight" activeCell="C1" sqref="C1"/>
      <selection pane="bottomLeft" activeCell="A13" sqref="A13"/>
      <selection pane="bottomRight" activeCell="CM1" sqref="CM1:DJ1048576"/>
    </sheetView>
  </sheetViews>
  <sheetFormatPr defaultColWidth="8.88671875" defaultRowHeight="14.4" outlineLevelRow="1" outlineLevelCol="1" x14ac:dyDescent="0.3"/>
  <cols>
    <col min="1" max="1" width="53.44140625" style="210" customWidth="1"/>
    <col min="2" max="2" width="10.6640625" style="210" hidden="1" customWidth="1"/>
    <col min="3" max="3" width="1.6640625" style="208" customWidth="1"/>
    <col min="4" max="4" width="19.88671875" style="209" customWidth="1"/>
    <col min="5" max="7" width="19.88671875" style="210" customWidth="1"/>
    <col min="8" max="8" width="10.109375" style="210" customWidth="1" outlineLevel="1"/>
    <col min="9" max="9" width="1.5546875" style="208" customWidth="1"/>
    <col min="10" max="10" width="4.88671875" style="210" bestFit="1" customWidth="1"/>
    <col min="11" max="11" width="6.44140625" style="210" customWidth="1"/>
    <col min="12" max="13" width="11.88671875" style="210" customWidth="1"/>
    <col min="14" max="14" width="1.6640625" style="208" customWidth="1"/>
    <col min="15" max="15" width="4.77734375" style="210" customWidth="1" outlineLevel="1"/>
    <col min="16" max="16" width="4.88671875" style="210" customWidth="1" outlineLevel="1"/>
    <col min="17" max="18" width="12.88671875" style="210" customWidth="1" outlineLevel="1"/>
    <col min="19" max="19" width="1.6640625" style="208" customWidth="1" outlineLevel="1"/>
    <col min="20" max="20" width="4.88671875" style="210" customWidth="1" outlineLevel="1"/>
    <col min="21" max="21" width="4.5546875" style="210" customWidth="1" outlineLevel="1"/>
    <col min="22" max="22" width="11.88671875" style="210" customWidth="1" outlineLevel="1"/>
    <col min="23" max="23" width="5.88671875" style="210" customWidth="1" outlineLevel="1"/>
    <col min="24" max="24" width="1.6640625" style="208" customWidth="1" outlineLevel="1"/>
    <col min="25" max="25" width="4.88671875" style="210" customWidth="1" outlineLevel="1"/>
    <col min="26" max="26" width="4.5546875" style="210" customWidth="1" outlineLevel="1"/>
    <col min="27" max="28" width="11.33203125" style="210" customWidth="1" outlineLevel="1"/>
    <col min="29" max="29" width="1.6640625" style="210" customWidth="1" outlineLevel="1"/>
    <col min="30" max="31" width="4.88671875" style="210" customWidth="1" outlineLevel="1"/>
    <col min="32" max="33" width="11.109375" style="210" customWidth="1" outlineLevel="1"/>
    <col min="34" max="34" width="6.21875" style="339" hidden="1" customWidth="1"/>
    <col min="35" max="35" width="12.109375" style="338" hidden="1" customWidth="1"/>
    <col min="36" max="36" width="1.6640625" style="210" customWidth="1" collapsed="1"/>
    <col min="37" max="37" width="4.88671875" style="210" customWidth="1"/>
    <col min="38" max="38" width="6.44140625" style="210" customWidth="1"/>
    <col min="39" max="40" width="11.88671875" style="210" customWidth="1"/>
    <col min="41" max="41" width="1.6640625" style="208" customWidth="1" outlineLevel="1"/>
    <col min="42" max="43" width="4.88671875" style="210" bestFit="1" customWidth="1" outlineLevel="1"/>
    <col min="44" max="45" width="9.6640625" style="210" customWidth="1" outlineLevel="1"/>
    <col min="46" max="46" width="1.6640625" style="208" customWidth="1" outlineLevel="1"/>
    <col min="47" max="47" width="4" style="210" customWidth="1" outlineLevel="1"/>
    <col min="48" max="48" width="4.88671875" style="210" bestFit="1" customWidth="1" outlineLevel="1"/>
    <col min="49" max="50" width="9.6640625" style="210" customWidth="1" outlineLevel="1"/>
    <col min="51" max="51" width="1.6640625" style="208" customWidth="1" outlineLevel="1"/>
    <col min="52" max="52" width="4" style="210" customWidth="1" outlineLevel="1"/>
    <col min="53" max="53" width="4.88671875" style="210" bestFit="1" customWidth="1" outlineLevel="1"/>
    <col min="54" max="55" width="9.6640625" style="210" customWidth="1" outlineLevel="1"/>
    <col min="56" max="56" width="1.6640625" style="210" customWidth="1" outlineLevel="1"/>
    <col min="57" max="57" width="5.88671875" style="210" customWidth="1" outlineLevel="1"/>
    <col min="58" max="58" width="4.88671875" style="210" customWidth="1" outlineLevel="1"/>
    <col min="59" max="60" width="9.6640625" style="210" customWidth="1" outlineLevel="1"/>
    <col min="61" max="61" width="4.88671875" style="338" hidden="1" customWidth="1"/>
    <col min="62" max="62" width="9.33203125" style="338" hidden="1" customWidth="1"/>
    <col min="63" max="63" width="1.6640625" style="210" customWidth="1" outlineLevel="1"/>
    <col min="64" max="64" width="7.33203125" style="210" customWidth="1"/>
    <col min="65" max="65" width="6.44140625" style="210" bestFit="1" customWidth="1"/>
    <col min="66" max="66" width="11.5546875" style="210" customWidth="1"/>
    <col min="67" max="67" width="11.44140625" style="210" customWidth="1"/>
    <col min="68" max="68" width="1.6640625" style="210" customWidth="1" outlineLevel="1"/>
    <col min="69" max="69" width="5.88671875" style="210" bestFit="1" customWidth="1" outlineLevel="1"/>
    <col min="70" max="70" width="4.88671875" style="210" bestFit="1" customWidth="1" outlineLevel="1"/>
    <col min="71" max="72" width="12" style="210" customWidth="1" outlineLevel="1"/>
    <col min="73" max="73" width="1.6640625" style="208" customWidth="1" outlineLevel="1"/>
    <col min="74" max="74" width="5.88671875" style="210" bestFit="1" customWidth="1" outlineLevel="1"/>
    <col min="75" max="75" width="4.88671875" style="210" bestFit="1" customWidth="1" outlineLevel="1"/>
    <col min="76" max="77" width="12.33203125" style="210" customWidth="1" outlineLevel="1"/>
    <col min="78" max="78" width="1.6640625" style="208" customWidth="1" outlineLevel="1"/>
    <col min="79" max="79" width="5.88671875" style="210" bestFit="1" customWidth="1" outlineLevel="1"/>
    <col min="80" max="80" width="4.88671875" style="210" bestFit="1" customWidth="1" outlineLevel="1"/>
    <col min="81" max="82" width="12" style="210" customWidth="1" outlineLevel="1"/>
    <col min="83" max="83" width="1.6640625" style="210" customWidth="1" outlineLevel="1"/>
    <col min="84" max="84" width="5.88671875" style="210" bestFit="1" customWidth="1" outlineLevel="1"/>
    <col min="85" max="85" width="4.88671875" style="210" bestFit="1" customWidth="1" outlineLevel="1"/>
    <col min="86" max="87" width="13.6640625" style="210" customWidth="1" outlineLevel="1"/>
    <col min="88" max="88" width="4.88671875" style="338" hidden="1" customWidth="1"/>
    <col min="89" max="89" width="9.44140625" style="338" hidden="1" customWidth="1"/>
    <col min="90" max="90" width="1.6640625" style="210" customWidth="1" outlineLevel="1"/>
    <col min="91" max="92" width="9.6640625" style="210" hidden="1" customWidth="1"/>
    <col min="93" max="93" width="11.33203125" style="210" hidden="1" customWidth="1"/>
    <col min="94" max="94" width="13.33203125" style="210" hidden="1" customWidth="1"/>
    <col min="95" max="95" width="8.88671875" style="210" hidden="1" customWidth="1"/>
    <col min="96" max="97" width="9.6640625" style="210" hidden="1" customWidth="1" outlineLevel="1"/>
    <col min="98" max="99" width="12.44140625" style="210" hidden="1" customWidth="1" outlineLevel="1"/>
    <col min="100" max="100" width="1.6640625" style="208" hidden="1" customWidth="1" outlineLevel="1"/>
    <col min="101" max="102" width="9.6640625" style="210" hidden="1" customWidth="1" outlineLevel="1"/>
    <col min="103" max="104" width="12.6640625" style="210" hidden="1" customWidth="1" outlineLevel="1"/>
    <col min="105" max="105" width="1.6640625" style="208" hidden="1" customWidth="1" outlineLevel="1"/>
    <col min="106" max="107" width="9.6640625" style="210" hidden="1" customWidth="1" outlineLevel="1"/>
    <col min="108" max="109" width="12.33203125" style="210" hidden="1" customWidth="1" outlineLevel="1"/>
    <col min="110" max="110" width="1.6640625" style="210" hidden="1" customWidth="1" outlineLevel="1"/>
    <col min="111" max="112" width="9.6640625" style="210" hidden="1" customWidth="1" outlineLevel="1"/>
    <col min="113" max="114" width="13.5546875" style="210" hidden="1" customWidth="1" outlineLevel="1"/>
    <col min="115" max="115" width="1.6640625" style="210" customWidth="1" collapsed="1"/>
    <col min="116" max="116" width="5.88671875" style="210" bestFit="1" customWidth="1"/>
    <col min="117" max="117" width="9.6640625" style="210" customWidth="1"/>
    <col min="118" max="118" width="13" style="210" customWidth="1"/>
    <col min="119" max="119" width="12.6640625" style="210" hidden="1" customWidth="1"/>
    <col min="120" max="16384" width="8.88671875" style="210"/>
  </cols>
  <sheetData>
    <row r="1" spans="1:119" x14ac:dyDescent="0.3">
      <c r="A1" s="207" t="s">
        <v>5</v>
      </c>
      <c r="B1" s="207"/>
    </row>
    <row r="2" spans="1:119" ht="13.95" customHeight="1" x14ac:dyDescent="0.3">
      <c r="A2" s="207"/>
      <c r="B2" s="207"/>
    </row>
    <row r="3" spans="1:119" x14ac:dyDescent="0.3">
      <c r="A3" s="211" t="s">
        <v>1037</v>
      </c>
      <c r="B3" s="211"/>
      <c r="D3" s="373" t="str">
        <f>+Opleidingseis!$C$5</f>
        <v>MBO | Maasland</v>
      </c>
      <c r="E3" s="373"/>
      <c r="F3" s="373"/>
      <c r="G3" s="373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O3" s="210"/>
      <c r="AT3" s="210"/>
      <c r="AY3" s="210"/>
      <c r="BG3" s="242"/>
      <c r="BU3" s="210"/>
      <c r="BZ3" s="210"/>
      <c r="CH3" s="242"/>
      <c r="CV3" s="210"/>
      <c r="DA3" s="210"/>
      <c r="DI3" s="242"/>
    </row>
    <row r="4" spans="1:119" x14ac:dyDescent="0.3">
      <c r="A4" s="211" t="s">
        <v>1038</v>
      </c>
      <c r="B4" s="211"/>
      <c r="D4" s="373" t="str">
        <f>Examenprogramma!B3</f>
        <v>Maasland</v>
      </c>
      <c r="E4" s="373"/>
      <c r="F4" s="373"/>
      <c r="G4" s="373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O4" s="210"/>
      <c r="AT4" s="210"/>
      <c r="AY4" s="210"/>
      <c r="BU4" s="210"/>
      <c r="BZ4" s="210"/>
      <c r="CV4" s="210"/>
      <c r="DA4" s="210"/>
    </row>
    <row r="5" spans="1:119" x14ac:dyDescent="0.3">
      <c r="A5" s="211" t="s">
        <v>1031</v>
      </c>
      <c r="B5" s="211"/>
      <c r="D5" s="373" t="str">
        <f>Opleidingseis!F3</f>
        <v>Hovenier niveau 3 (1e jaar BOL, 2e en 3e jaar BBL)</v>
      </c>
      <c r="E5" s="373"/>
      <c r="F5" s="373"/>
      <c r="G5" s="373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</row>
    <row r="6" spans="1:119" x14ac:dyDescent="0.3">
      <c r="A6" s="211" t="s">
        <v>143</v>
      </c>
      <c r="B6" s="211"/>
      <c r="D6" s="373" t="str">
        <f>Opleidingseis!C3</f>
        <v>2018-2019</v>
      </c>
      <c r="E6" s="373"/>
      <c r="F6" s="373"/>
      <c r="G6" s="373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</row>
    <row r="7" spans="1:119" x14ac:dyDescent="0.3">
      <c r="A7" s="211" t="s">
        <v>1036</v>
      </c>
      <c r="B7" s="211"/>
      <c r="D7" s="373" t="str">
        <f>Opleidingseis!H5</f>
        <v>Groene ruimte 23171 (Vakbekwaam hovenier)</v>
      </c>
      <c r="E7" s="373"/>
      <c r="F7" s="373"/>
      <c r="G7" s="373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</row>
    <row r="8" spans="1:119" ht="15" thickBot="1" x14ac:dyDescent="0.35">
      <c r="A8" s="211" t="s">
        <v>1032</v>
      </c>
      <c r="B8" s="211"/>
      <c r="D8" s="373">
        <f>Opleidingseis!F5</f>
        <v>25455</v>
      </c>
      <c r="E8" s="373"/>
      <c r="F8" s="373"/>
      <c r="G8" s="373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</row>
    <row r="9" spans="1:119" ht="15" thickBot="1" x14ac:dyDescent="0.35">
      <c r="A9" s="211" t="s">
        <v>1033</v>
      </c>
      <c r="B9" s="336" t="s">
        <v>1015</v>
      </c>
      <c r="D9" s="373" t="str">
        <f>Opleidingseis!C7</f>
        <v>BOL</v>
      </c>
      <c r="E9" s="373"/>
      <c r="F9" s="373"/>
      <c r="G9" s="373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O9" s="210"/>
      <c r="AT9" s="210"/>
      <c r="AY9" s="210"/>
      <c r="BU9" s="210"/>
      <c r="BZ9" s="210"/>
      <c r="CV9" s="210"/>
      <c r="DA9" s="210"/>
    </row>
    <row r="10" spans="1:119" x14ac:dyDescent="0.3">
      <c r="A10" s="211" t="s">
        <v>1034</v>
      </c>
      <c r="B10" s="211"/>
      <c r="D10" s="373">
        <f>Opleidingseis!D7</f>
        <v>3</v>
      </c>
      <c r="E10" s="373"/>
      <c r="F10" s="373"/>
      <c r="G10" s="373"/>
      <c r="H10" s="212"/>
      <c r="I10" s="212"/>
      <c r="J10" s="300"/>
      <c r="K10" s="300"/>
      <c r="L10" s="300"/>
      <c r="M10" s="300"/>
      <c r="N10" s="218"/>
      <c r="O10" s="243" t="s">
        <v>964</v>
      </c>
      <c r="P10" s="243"/>
      <c r="Q10" s="243"/>
      <c r="R10" s="243"/>
      <c r="S10" s="243"/>
      <c r="T10" s="243" t="s">
        <v>965</v>
      </c>
      <c r="U10" s="243"/>
      <c r="V10" s="243"/>
      <c r="W10" s="243"/>
      <c r="X10" s="243"/>
      <c r="Y10" s="243" t="s">
        <v>966</v>
      </c>
      <c r="Z10" s="243"/>
      <c r="AA10" s="243"/>
      <c r="AB10" s="243"/>
      <c r="AC10" s="244"/>
      <c r="AD10" s="244" t="s">
        <v>967</v>
      </c>
      <c r="AE10" s="244"/>
      <c r="AF10" s="244"/>
      <c r="AG10" s="244"/>
      <c r="AH10" s="340" t="s">
        <v>981</v>
      </c>
      <c r="AI10" s="340" t="s">
        <v>908</v>
      </c>
      <c r="AK10" s="254"/>
      <c r="AL10" s="254"/>
      <c r="AM10" s="254"/>
      <c r="AN10" s="254"/>
      <c r="AO10" s="254"/>
      <c r="AP10" s="254" t="s">
        <v>971</v>
      </c>
      <c r="AQ10" s="254"/>
      <c r="AR10" s="254"/>
      <c r="AS10" s="254"/>
      <c r="AT10" s="254"/>
      <c r="AU10" s="254" t="s">
        <v>972</v>
      </c>
      <c r="AV10" s="254"/>
      <c r="AW10" s="254"/>
      <c r="AX10" s="254"/>
      <c r="AY10" s="254"/>
      <c r="AZ10" s="254" t="s">
        <v>973</v>
      </c>
      <c r="BA10" s="254"/>
      <c r="BB10" s="254"/>
      <c r="BC10" s="254"/>
      <c r="BD10" s="254"/>
      <c r="BE10" s="254" t="s">
        <v>974</v>
      </c>
      <c r="BF10" s="254"/>
      <c r="BG10" s="254"/>
      <c r="BH10" s="254"/>
      <c r="BI10" s="350" t="s">
        <v>981</v>
      </c>
      <c r="BJ10" s="351" t="s">
        <v>908</v>
      </c>
      <c r="BL10" s="256" t="s">
        <v>1014</v>
      </c>
      <c r="BM10" s="256"/>
      <c r="BN10" s="256"/>
      <c r="BO10" s="256"/>
      <c r="BQ10" s="355" t="s">
        <v>975</v>
      </c>
      <c r="BR10" s="355"/>
      <c r="BS10" s="355"/>
      <c r="BT10" s="355"/>
      <c r="BV10" s="355" t="s">
        <v>976</v>
      </c>
      <c r="BW10" s="355"/>
      <c r="BX10" s="355"/>
      <c r="BY10" s="355"/>
      <c r="CA10" s="355" t="s">
        <v>977</v>
      </c>
      <c r="CB10" s="355"/>
      <c r="CC10" s="355"/>
      <c r="CD10" s="355"/>
      <c r="CE10" s="208"/>
      <c r="CF10" s="355" t="s">
        <v>978</v>
      </c>
      <c r="CG10" s="355"/>
      <c r="CH10" s="256"/>
      <c r="CI10" s="256"/>
      <c r="CJ10" s="354" t="s">
        <v>981</v>
      </c>
      <c r="CK10" s="352" t="s">
        <v>908</v>
      </c>
      <c r="CM10" s="258"/>
      <c r="CN10" s="258"/>
      <c r="CO10" s="258"/>
      <c r="CP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L10" s="314"/>
      <c r="DM10" s="314"/>
      <c r="DN10" s="314"/>
      <c r="DO10" s="314"/>
    </row>
    <row r="11" spans="1:119" x14ac:dyDescent="0.3">
      <c r="A11" s="211" t="s">
        <v>1035</v>
      </c>
      <c r="D11" s="373">
        <f>Opleidingseis!D5</f>
        <v>3</v>
      </c>
      <c r="E11" s="373"/>
      <c r="F11" s="373"/>
      <c r="G11" s="373"/>
      <c r="H11" s="212"/>
      <c r="I11" s="212"/>
      <c r="J11" s="212"/>
      <c r="K11" s="212"/>
      <c r="L11" s="212"/>
      <c r="M11" s="212"/>
      <c r="O11" s="209">
        <v>9</v>
      </c>
      <c r="P11" s="209"/>
      <c r="Q11" s="209"/>
      <c r="R11" s="209"/>
      <c r="S11" s="218"/>
      <c r="T11" s="209">
        <v>8</v>
      </c>
      <c r="U11" s="209"/>
      <c r="V11" s="209"/>
      <c r="W11" s="209"/>
      <c r="X11" s="218"/>
      <c r="Y11" s="209">
        <v>9</v>
      </c>
      <c r="Z11" s="209"/>
      <c r="AA11" s="209"/>
      <c r="AB11" s="209"/>
      <c r="AC11" s="209"/>
      <c r="AD11" s="209">
        <v>5</v>
      </c>
      <c r="AP11" s="210">
        <v>9</v>
      </c>
      <c r="AU11" s="210">
        <v>8</v>
      </c>
      <c r="AZ11" s="210">
        <v>9</v>
      </c>
      <c r="BQ11" s="210">
        <v>9</v>
      </c>
      <c r="BV11" s="210">
        <v>8</v>
      </c>
      <c r="CA11" s="210">
        <v>9</v>
      </c>
    </row>
    <row r="12" spans="1:119" s="302" customFormat="1" ht="14.4" customHeight="1" x14ac:dyDescent="0.25">
      <c r="A12" s="213"/>
      <c r="B12" s="400" t="s">
        <v>179</v>
      </c>
      <c r="C12" s="214"/>
      <c r="D12" s="405" t="s">
        <v>178</v>
      </c>
      <c r="E12" s="410" t="s">
        <v>178</v>
      </c>
      <c r="F12" s="410" t="s">
        <v>178</v>
      </c>
      <c r="G12" s="410" t="s">
        <v>178</v>
      </c>
      <c r="H12" s="410" t="s">
        <v>178</v>
      </c>
      <c r="I12" s="214"/>
      <c r="J12" s="419" t="s">
        <v>997</v>
      </c>
      <c r="K12" s="420"/>
      <c r="L12" s="420"/>
      <c r="M12" s="301">
        <v>1</v>
      </c>
      <c r="N12" s="214"/>
      <c r="O12" s="413" t="s">
        <v>177</v>
      </c>
      <c r="P12" s="414"/>
      <c r="Q12" s="414"/>
      <c r="R12" s="245" t="s">
        <v>892</v>
      </c>
      <c r="S12" s="214"/>
      <c r="T12" s="418" t="s">
        <v>177</v>
      </c>
      <c r="U12" s="418"/>
      <c r="V12" s="418"/>
      <c r="W12" s="245" t="s">
        <v>893</v>
      </c>
      <c r="X12" s="214"/>
      <c r="Y12" s="413" t="s">
        <v>177</v>
      </c>
      <c r="Z12" s="414"/>
      <c r="AA12" s="414"/>
      <c r="AB12" s="245" t="s">
        <v>894</v>
      </c>
      <c r="AC12" s="246"/>
      <c r="AD12" s="418" t="str">
        <f>+Y12</f>
        <v>Periode</v>
      </c>
      <c r="AE12" s="418"/>
      <c r="AF12" s="418"/>
      <c r="AG12" s="245" t="s">
        <v>895</v>
      </c>
      <c r="AH12" s="341"/>
      <c r="AI12" s="341"/>
      <c r="AJ12" s="246"/>
      <c r="AK12" s="390" t="s">
        <v>1013</v>
      </c>
      <c r="AL12" s="391"/>
      <c r="AM12" s="391"/>
      <c r="AN12" s="255">
        <v>2</v>
      </c>
      <c r="AO12" s="214"/>
      <c r="AP12" s="390" t="s">
        <v>177</v>
      </c>
      <c r="AQ12" s="391"/>
      <c r="AR12" s="391"/>
      <c r="AS12" s="255" t="s">
        <v>896</v>
      </c>
      <c r="AT12" s="214"/>
      <c r="AU12" s="390" t="s">
        <v>177</v>
      </c>
      <c r="AV12" s="391"/>
      <c r="AW12" s="391"/>
      <c r="AX12" s="255" t="s">
        <v>897</v>
      </c>
      <c r="AY12" s="214"/>
      <c r="AZ12" s="390" t="s">
        <v>177</v>
      </c>
      <c r="BA12" s="391"/>
      <c r="BB12" s="391"/>
      <c r="BC12" s="255" t="s">
        <v>898</v>
      </c>
      <c r="BD12" s="246"/>
      <c r="BE12" s="390" t="str">
        <f>+AZ12</f>
        <v>Periode</v>
      </c>
      <c r="BF12" s="391"/>
      <c r="BG12" s="391"/>
      <c r="BH12" s="255" t="s">
        <v>899</v>
      </c>
      <c r="BI12" s="341"/>
      <c r="BJ12" s="341"/>
      <c r="BK12" s="246"/>
      <c r="BL12" s="402" t="s">
        <v>1014</v>
      </c>
      <c r="BM12" s="403"/>
      <c r="BN12" s="403"/>
      <c r="BO12" s="257">
        <v>3</v>
      </c>
      <c r="BP12" s="246"/>
      <c r="BQ12" s="402" t="s">
        <v>177</v>
      </c>
      <c r="BR12" s="403"/>
      <c r="BS12" s="403"/>
      <c r="BT12" s="257" t="s">
        <v>900</v>
      </c>
      <c r="BU12" s="214"/>
      <c r="BV12" s="402" t="s">
        <v>177</v>
      </c>
      <c r="BW12" s="403"/>
      <c r="BX12" s="403"/>
      <c r="BY12" s="257" t="s">
        <v>901</v>
      </c>
      <c r="BZ12" s="214"/>
      <c r="CA12" s="402" t="s">
        <v>177</v>
      </c>
      <c r="CB12" s="403"/>
      <c r="CC12" s="403"/>
      <c r="CD12" s="257" t="s">
        <v>902</v>
      </c>
      <c r="CE12" s="246"/>
      <c r="CF12" s="402" t="str">
        <f>+CA12</f>
        <v>Periode</v>
      </c>
      <c r="CG12" s="403"/>
      <c r="CH12" s="403"/>
      <c r="CI12" s="257" t="s">
        <v>903</v>
      </c>
      <c r="CJ12" s="341"/>
      <c r="CK12" s="341"/>
      <c r="CL12" s="246"/>
      <c r="CM12" s="396" t="s">
        <v>882</v>
      </c>
      <c r="CN12" s="397"/>
      <c r="CO12" s="397"/>
      <c r="CP12" s="259">
        <v>4</v>
      </c>
      <c r="CR12" s="396" t="s">
        <v>177</v>
      </c>
      <c r="CS12" s="397"/>
      <c r="CT12" s="397"/>
      <c r="CU12" s="259" t="s">
        <v>904</v>
      </c>
      <c r="CV12" s="214"/>
      <c r="CW12" s="396" t="s">
        <v>177</v>
      </c>
      <c r="CX12" s="397"/>
      <c r="CY12" s="397"/>
      <c r="CZ12" s="259" t="s">
        <v>905</v>
      </c>
      <c r="DA12" s="214"/>
      <c r="DB12" s="396" t="s">
        <v>177</v>
      </c>
      <c r="DC12" s="397"/>
      <c r="DD12" s="397"/>
      <c r="DE12" s="259" t="s">
        <v>906</v>
      </c>
      <c r="DF12" s="246"/>
      <c r="DG12" s="396" t="str">
        <f>+DB12</f>
        <v>Periode</v>
      </c>
      <c r="DH12" s="397"/>
      <c r="DI12" s="397"/>
      <c r="DJ12" s="259" t="s">
        <v>907</v>
      </c>
      <c r="DK12" s="246"/>
      <c r="DL12" s="398" t="s">
        <v>36</v>
      </c>
      <c r="DM12" s="399"/>
      <c r="DN12" s="399"/>
      <c r="DO12" s="315"/>
    </row>
    <row r="13" spans="1:119" s="302" customFormat="1" ht="14.4" customHeight="1" x14ac:dyDescent="0.25">
      <c r="A13" s="408" t="s">
        <v>2</v>
      </c>
      <c r="B13" s="401"/>
      <c r="C13" s="215"/>
      <c r="D13" s="406"/>
      <c r="E13" s="411"/>
      <c r="F13" s="411"/>
      <c r="G13" s="411"/>
      <c r="H13" s="411"/>
      <c r="I13" s="215"/>
      <c r="J13" s="404" t="s">
        <v>191</v>
      </c>
      <c r="K13" s="404" t="s">
        <v>0</v>
      </c>
      <c r="L13" s="404" t="s">
        <v>183</v>
      </c>
      <c r="M13" s="404" t="s">
        <v>22</v>
      </c>
      <c r="N13" s="247"/>
      <c r="O13" s="404" t="s">
        <v>191</v>
      </c>
      <c r="P13" s="404" t="s">
        <v>0</v>
      </c>
      <c r="Q13" s="404" t="s">
        <v>183</v>
      </c>
      <c r="R13" s="404" t="s">
        <v>22</v>
      </c>
      <c r="S13" s="247"/>
      <c r="T13" s="404" t="s">
        <v>191</v>
      </c>
      <c r="U13" s="404" t="s">
        <v>0</v>
      </c>
      <c r="V13" s="404" t="s">
        <v>183</v>
      </c>
      <c r="W13" s="404" t="s">
        <v>22</v>
      </c>
      <c r="X13" s="247"/>
      <c r="Y13" s="404" t="s">
        <v>191</v>
      </c>
      <c r="Z13" s="404" t="s">
        <v>0</v>
      </c>
      <c r="AA13" s="404" t="s">
        <v>183</v>
      </c>
      <c r="AB13" s="404" t="s">
        <v>22</v>
      </c>
      <c r="AC13" s="248"/>
      <c r="AD13" s="404" t="s">
        <v>191</v>
      </c>
      <c r="AE13" s="404" t="s">
        <v>0</v>
      </c>
      <c r="AF13" s="404" t="s">
        <v>183</v>
      </c>
      <c r="AG13" s="404" t="s">
        <v>22</v>
      </c>
      <c r="AH13" s="342"/>
      <c r="AI13" s="342"/>
      <c r="AJ13" s="248"/>
      <c r="AK13" s="392" t="s">
        <v>191</v>
      </c>
      <c r="AL13" s="392" t="s">
        <v>0</v>
      </c>
      <c r="AM13" s="392" t="s">
        <v>183</v>
      </c>
      <c r="AN13" s="392" t="s">
        <v>22</v>
      </c>
      <c r="AO13" s="247"/>
      <c r="AP13" s="392" t="s">
        <v>191</v>
      </c>
      <c r="AQ13" s="392" t="s">
        <v>0</v>
      </c>
      <c r="AR13" s="392" t="s">
        <v>183</v>
      </c>
      <c r="AS13" s="392" t="s">
        <v>22</v>
      </c>
      <c r="AT13" s="247"/>
      <c r="AU13" s="392" t="s">
        <v>191</v>
      </c>
      <c r="AV13" s="392" t="s">
        <v>0</v>
      </c>
      <c r="AW13" s="392" t="s">
        <v>183</v>
      </c>
      <c r="AX13" s="392" t="s">
        <v>22</v>
      </c>
      <c r="AY13" s="247"/>
      <c r="AZ13" s="392" t="s">
        <v>191</v>
      </c>
      <c r="BA13" s="392" t="s">
        <v>0</v>
      </c>
      <c r="BB13" s="392" t="s">
        <v>183</v>
      </c>
      <c r="BC13" s="392" t="s">
        <v>22</v>
      </c>
      <c r="BD13" s="248"/>
      <c r="BE13" s="392" t="s">
        <v>191</v>
      </c>
      <c r="BF13" s="392" t="s">
        <v>0</v>
      </c>
      <c r="BG13" s="392" t="s">
        <v>183</v>
      </c>
      <c r="BH13" s="392" t="s">
        <v>22</v>
      </c>
      <c r="BI13" s="342"/>
      <c r="BJ13" s="342"/>
      <c r="BK13" s="248"/>
      <c r="BL13" s="389" t="s">
        <v>191</v>
      </c>
      <c r="BM13" s="389" t="s">
        <v>0</v>
      </c>
      <c r="BN13" s="389" t="s">
        <v>183</v>
      </c>
      <c r="BO13" s="389" t="s">
        <v>22</v>
      </c>
      <c r="BP13" s="248"/>
      <c r="BQ13" s="389" t="s">
        <v>191</v>
      </c>
      <c r="BR13" s="389" t="s">
        <v>0</v>
      </c>
      <c r="BS13" s="389" t="s">
        <v>183</v>
      </c>
      <c r="BT13" s="389" t="s">
        <v>22</v>
      </c>
      <c r="BU13" s="247"/>
      <c r="BV13" s="389" t="s">
        <v>191</v>
      </c>
      <c r="BW13" s="389" t="s">
        <v>0</v>
      </c>
      <c r="BX13" s="389" t="s">
        <v>183</v>
      </c>
      <c r="BY13" s="389" t="s">
        <v>22</v>
      </c>
      <c r="BZ13" s="247"/>
      <c r="CA13" s="389" t="s">
        <v>191</v>
      </c>
      <c r="CB13" s="389" t="s">
        <v>0</v>
      </c>
      <c r="CC13" s="389" t="s">
        <v>183</v>
      </c>
      <c r="CD13" s="389" t="s">
        <v>22</v>
      </c>
      <c r="CE13" s="248"/>
      <c r="CF13" s="389" t="s">
        <v>191</v>
      </c>
      <c r="CG13" s="389" t="s">
        <v>0</v>
      </c>
      <c r="CH13" s="389" t="s">
        <v>183</v>
      </c>
      <c r="CI13" s="389" t="s">
        <v>22</v>
      </c>
      <c r="CJ13" s="342"/>
      <c r="CK13" s="342"/>
      <c r="CL13" s="248"/>
      <c r="CM13" s="388" t="s">
        <v>191</v>
      </c>
      <c r="CN13" s="388" t="s">
        <v>0</v>
      </c>
      <c r="CO13" s="388" t="s">
        <v>183</v>
      </c>
      <c r="CP13" s="388" t="s">
        <v>22</v>
      </c>
      <c r="CR13" s="388" t="s">
        <v>191</v>
      </c>
      <c r="CS13" s="388" t="s">
        <v>0</v>
      </c>
      <c r="CT13" s="388" t="s">
        <v>183</v>
      </c>
      <c r="CU13" s="388" t="s">
        <v>22</v>
      </c>
      <c r="CV13" s="247"/>
      <c r="CW13" s="388" t="s">
        <v>191</v>
      </c>
      <c r="CX13" s="388" t="s">
        <v>0</v>
      </c>
      <c r="CY13" s="388" t="s">
        <v>183</v>
      </c>
      <c r="CZ13" s="388" t="s">
        <v>22</v>
      </c>
      <c r="DA13" s="247"/>
      <c r="DB13" s="388" t="s">
        <v>191</v>
      </c>
      <c r="DC13" s="388" t="s">
        <v>0</v>
      </c>
      <c r="DD13" s="388" t="s">
        <v>183</v>
      </c>
      <c r="DE13" s="388" t="s">
        <v>22</v>
      </c>
      <c r="DF13" s="248"/>
      <c r="DG13" s="388" t="s">
        <v>191</v>
      </c>
      <c r="DH13" s="388" t="s">
        <v>0</v>
      </c>
      <c r="DI13" s="388" t="s">
        <v>183</v>
      </c>
      <c r="DJ13" s="388" t="s">
        <v>22</v>
      </c>
      <c r="DK13" s="248"/>
      <c r="DL13" s="387" t="s">
        <v>191</v>
      </c>
      <c r="DM13" s="387" t="s">
        <v>0</v>
      </c>
      <c r="DN13" s="387" t="s">
        <v>183</v>
      </c>
      <c r="DO13" s="387" t="s">
        <v>22</v>
      </c>
    </row>
    <row r="14" spans="1:119" s="249" customFormat="1" ht="12" x14ac:dyDescent="0.3">
      <c r="A14" s="409"/>
      <c r="B14" s="401"/>
      <c r="C14" s="216"/>
      <c r="D14" s="407"/>
      <c r="E14" s="412"/>
      <c r="F14" s="412"/>
      <c r="G14" s="412"/>
      <c r="H14" s="412"/>
      <c r="I14" s="216"/>
      <c r="J14" s="404"/>
      <c r="K14" s="404"/>
      <c r="L14" s="404"/>
      <c r="M14" s="404"/>
      <c r="N14" s="216"/>
      <c r="O14" s="404"/>
      <c r="P14" s="404"/>
      <c r="Q14" s="404"/>
      <c r="R14" s="404"/>
      <c r="S14" s="216"/>
      <c r="T14" s="404"/>
      <c r="U14" s="404"/>
      <c r="V14" s="404"/>
      <c r="W14" s="404"/>
      <c r="X14" s="216"/>
      <c r="Y14" s="404"/>
      <c r="Z14" s="404"/>
      <c r="AA14" s="404"/>
      <c r="AB14" s="404"/>
      <c r="AD14" s="404"/>
      <c r="AE14" s="404"/>
      <c r="AF14" s="404"/>
      <c r="AG14" s="404"/>
      <c r="AH14" s="342"/>
      <c r="AI14" s="343"/>
      <c r="AK14" s="392"/>
      <c r="AL14" s="392"/>
      <c r="AM14" s="392"/>
      <c r="AN14" s="392"/>
      <c r="AO14" s="216"/>
      <c r="AP14" s="392"/>
      <c r="AQ14" s="392"/>
      <c r="AR14" s="392"/>
      <c r="AS14" s="392"/>
      <c r="AT14" s="216"/>
      <c r="AU14" s="392"/>
      <c r="AV14" s="392"/>
      <c r="AW14" s="392"/>
      <c r="AX14" s="392"/>
      <c r="AY14" s="216"/>
      <c r="AZ14" s="392"/>
      <c r="BA14" s="392"/>
      <c r="BB14" s="392"/>
      <c r="BC14" s="392"/>
      <c r="BE14" s="392"/>
      <c r="BF14" s="392"/>
      <c r="BG14" s="392"/>
      <c r="BH14" s="392"/>
      <c r="BI14" s="343"/>
      <c r="BJ14" s="343"/>
      <c r="BL14" s="389"/>
      <c r="BM14" s="389"/>
      <c r="BN14" s="389"/>
      <c r="BO14" s="389"/>
      <c r="BQ14" s="389"/>
      <c r="BR14" s="389"/>
      <c r="BS14" s="389"/>
      <c r="BT14" s="389"/>
      <c r="BU14" s="216"/>
      <c r="BV14" s="389"/>
      <c r="BW14" s="389"/>
      <c r="BX14" s="389"/>
      <c r="BY14" s="389"/>
      <c r="BZ14" s="216"/>
      <c r="CA14" s="389"/>
      <c r="CB14" s="389"/>
      <c r="CC14" s="389"/>
      <c r="CD14" s="389"/>
      <c r="CF14" s="389"/>
      <c r="CG14" s="389"/>
      <c r="CH14" s="389"/>
      <c r="CI14" s="389"/>
      <c r="CJ14" s="343"/>
      <c r="CK14" s="343"/>
      <c r="CM14" s="388"/>
      <c r="CN14" s="388"/>
      <c r="CO14" s="388"/>
      <c r="CP14" s="388"/>
      <c r="CR14" s="388"/>
      <c r="CS14" s="388"/>
      <c r="CT14" s="388"/>
      <c r="CU14" s="388"/>
      <c r="CV14" s="216"/>
      <c r="CW14" s="388"/>
      <c r="CX14" s="388"/>
      <c r="CY14" s="388"/>
      <c r="CZ14" s="388"/>
      <c r="DA14" s="216"/>
      <c r="DB14" s="388"/>
      <c r="DC14" s="388"/>
      <c r="DD14" s="388"/>
      <c r="DE14" s="388"/>
      <c r="DG14" s="388"/>
      <c r="DH14" s="388"/>
      <c r="DI14" s="388"/>
      <c r="DJ14" s="388"/>
      <c r="DL14" s="387"/>
      <c r="DM14" s="387"/>
      <c r="DN14" s="387"/>
      <c r="DO14" s="387"/>
    </row>
    <row r="15" spans="1:119" s="208" customFormat="1" x14ac:dyDescent="0.3">
      <c r="A15" s="217"/>
      <c r="B15" s="217"/>
      <c r="D15" s="218"/>
      <c r="AH15" s="344"/>
      <c r="AI15" s="345"/>
      <c r="BI15" s="345"/>
      <c r="BJ15" s="345"/>
      <c r="CJ15" s="345"/>
      <c r="CK15" s="345"/>
    </row>
    <row r="16" spans="1:119" s="250" customFormat="1" ht="28.8" x14ac:dyDescent="0.3">
      <c r="A16" s="219" t="s">
        <v>3</v>
      </c>
      <c r="B16" s="220" t="s">
        <v>179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H16" s="346"/>
      <c r="AI16" s="347"/>
      <c r="AK16" s="238"/>
      <c r="AL16" s="238"/>
      <c r="AM16" s="238"/>
      <c r="AN16" s="238"/>
      <c r="AO16" s="221"/>
      <c r="AP16" s="238"/>
      <c r="AQ16" s="238"/>
      <c r="AR16" s="238"/>
      <c r="AS16" s="238"/>
      <c r="AT16" s="221"/>
      <c r="AU16" s="238"/>
      <c r="AV16" s="238"/>
      <c r="AW16" s="238"/>
      <c r="AX16" s="238"/>
      <c r="AY16" s="221"/>
      <c r="AZ16" s="238"/>
      <c r="BA16" s="238"/>
      <c r="BB16" s="238"/>
      <c r="BC16" s="238"/>
      <c r="BE16" s="251"/>
      <c r="BF16" s="251"/>
      <c r="BG16" s="251"/>
      <c r="BH16" s="251"/>
      <c r="BI16" s="347"/>
      <c r="BJ16" s="347"/>
      <c r="BL16" s="238"/>
      <c r="BM16" s="238"/>
      <c r="BN16" s="238"/>
      <c r="BO16" s="238"/>
      <c r="BQ16" s="238"/>
      <c r="BR16" s="238"/>
      <c r="BS16" s="238"/>
      <c r="BT16" s="238"/>
      <c r="BU16" s="221"/>
      <c r="BV16" s="238"/>
      <c r="BW16" s="238"/>
      <c r="BX16" s="238"/>
      <c r="BY16" s="238"/>
      <c r="BZ16" s="221"/>
      <c r="CA16" s="238"/>
      <c r="CB16" s="238"/>
      <c r="CC16" s="238"/>
      <c r="CD16" s="238"/>
      <c r="CF16" s="251"/>
      <c r="CG16" s="251"/>
      <c r="CH16" s="251"/>
      <c r="CI16" s="251"/>
      <c r="CJ16" s="347"/>
      <c r="CK16" s="347"/>
      <c r="CM16" s="251"/>
      <c r="CN16" s="251"/>
      <c r="CO16" s="251"/>
      <c r="CP16" s="251"/>
      <c r="CR16" s="238"/>
      <c r="CS16" s="238"/>
      <c r="CT16" s="238"/>
      <c r="CU16" s="238"/>
      <c r="CV16" s="221"/>
      <c r="CW16" s="238"/>
      <c r="CX16" s="238"/>
      <c r="CY16" s="238"/>
      <c r="CZ16" s="238"/>
      <c r="DA16" s="221"/>
      <c r="DB16" s="238"/>
      <c r="DC16" s="238"/>
      <c r="DD16" s="238"/>
      <c r="DE16" s="238"/>
      <c r="DG16" s="251"/>
      <c r="DH16" s="251"/>
      <c r="DI16" s="251"/>
      <c r="DJ16" s="251"/>
      <c r="DL16" s="251"/>
      <c r="DM16" s="251"/>
      <c r="DN16" s="251"/>
      <c r="DO16" s="251"/>
    </row>
    <row r="17" spans="1:119" x14ac:dyDescent="0.3">
      <c r="A17" s="224" t="s">
        <v>952</v>
      </c>
      <c r="B17" s="224" t="s">
        <v>1051</v>
      </c>
      <c r="D17" s="225" t="s">
        <v>917</v>
      </c>
      <c r="E17" s="226" t="s">
        <v>918</v>
      </c>
      <c r="F17" s="226" t="s">
        <v>924</v>
      </c>
      <c r="G17" s="226" t="s">
        <v>920</v>
      </c>
      <c r="H17" s="226"/>
      <c r="J17" s="232">
        <f>SUM(O17,T17,Y17,AD17)</f>
        <v>39</v>
      </c>
      <c r="K17" s="236"/>
      <c r="L17" s="236"/>
      <c r="M17" s="232">
        <f>SUM(R17,W17,AB17,AG17)</f>
        <v>0</v>
      </c>
      <c r="O17" s="232">
        <v>9</v>
      </c>
      <c r="P17" s="236"/>
      <c r="Q17" s="236"/>
      <c r="R17" s="232"/>
      <c r="T17" s="232">
        <v>16</v>
      </c>
      <c r="U17" s="236"/>
      <c r="V17" s="236"/>
      <c r="W17" s="232"/>
      <c r="Y17" s="232">
        <v>9</v>
      </c>
      <c r="Z17" s="236"/>
      <c r="AA17" s="236"/>
      <c r="AB17" s="232"/>
      <c r="AD17" s="232">
        <v>5</v>
      </c>
      <c r="AE17" s="236"/>
      <c r="AF17" s="236"/>
      <c r="AG17" s="232"/>
      <c r="AH17" s="339" t="s">
        <v>1005</v>
      </c>
      <c r="AI17" s="338" t="s">
        <v>1039</v>
      </c>
      <c r="AK17" s="232">
        <f>SUM(AP17,AU17,AZ17,BE17)</f>
        <v>26</v>
      </c>
      <c r="AL17" s="236"/>
      <c r="AM17" s="236"/>
      <c r="AN17" s="232">
        <f>SUM(AS17,AX17,BC17,BH17)</f>
        <v>0</v>
      </c>
      <c r="AP17" s="232">
        <v>9</v>
      </c>
      <c r="AQ17" s="236"/>
      <c r="AR17" s="236"/>
      <c r="AS17" s="232"/>
      <c r="AU17" s="232">
        <v>8</v>
      </c>
      <c r="AV17" s="236"/>
      <c r="AW17" s="236"/>
      <c r="AX17" s="232"/>
      <c r="AZ17" s="232">
        <v>9</v>
      </c>
      <c r="BA17" s="236"/>
      <c r="BB17" s="236"/>
      <c r="BC17" s="232"/>
      <c r="BE17" s="232"/>
      <c r="BF17" s="236"/>
      <c r="BG17" s="236"/>
      <c r="BH17" s="232"/>
      <c r="BI17" s="338" t="s">
        <v>1005</v>
      </c>
      <c r="BJ17" s="338" t="s">
        <v>1044</v>
      </c>
      <c r="BL17" s="232">
        <f>SUM(BQ17,BV17,CA17,CF17)</f>
        <v>22</v>
      </c>
      <c r="BM17" s="236"/>
      <c r="BN17" s="236"/>
      <c r="BO17" s="232">
        <f>SUM(BT17,BY17,CD17,CI17)</f>
        <v>0</v>
      </c>
      <c r="BQ17" s="232">
        <v>9</v>
      </c>
      <c r="BR17" s="236"/>
      <c r="BS17" s="236"/>
      <c r="BT17" s="232"/>
      <c r="BV17" s="232">
        <v>8</v>
      </c>
      <c r="BW17" s="236"/>
      <c r="BX17" s="236"/>
      <c r="BY17" s="232"/>
      <c r="CA17" s="232">
        <v>5</v>
      </c>
      <c r="CB17" s="236"/>
      <c r="CC17" s="236"/>
      <c r="CD17" s="232"/>
      <c r="CF17" s="232"/>
      <c r="CG17" s="236"/>
      <c r="CH17" s="236"/>
      <c r="CI17" s="232"/>
      <c r="CJ17" s="338" t="s">
        <v>1011</v>
      </c>
      <c r="CK17" s="338" t="s">
        <v>1044</v>
      </c>
      <c r="CM17" s="232">
        <f>SUM(CR17,CW17,DB17,DG17)</f>
        <v>0</v>
      </c>
      <c r="CN17" s="236"/>
      <c r="CO17" s="236"/>
      <c r="CP17" s="232">
        <f>SUM(CU17,CZ17,DE17,DJ17)</f>
        <v>0</v>
      </c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/>
      <c r="DH17" s="236"/>
      <c r="DI17" s="236"/>
      <c r="DJ17" s="232"/>
      <c r="DL17" s="232">
        <f t="shared" ref="DL17:DL27" si="0">SUM(J17,AK17,BL17,CM17)</f>
        <v>87</v>
      </c>
      <c r="DM17" s="236"/>
      <c r="DN17" s="236"/>
      <c r="DO17" s="232">
        <f>SUM(M17,AN17,BO17,CP17)</f>
        <v>0</v>
      </c>
    </row>
    <row r="18" spans="1:119" x14ac:dyDescent="0.3">
      <c r="A18" s="224" t="s">
        <v>921</v>
      </c>
      <c r="B18" s="224" t="s">
        <v>1052</v>
      </c>
      <c r="D18" s="225" t="s">
        <v>921</v>
      </c>
      <c r="E18" s="226"/>
      <c r="F18" s="226"/>
      <c r="G18" s="226"/>
      <c r="H18" s="226"/>
      <c r="J18" s="232">
        <f t="shared" ref="J18:J21" si="1">SUM(O18,T18,Y18,AD18)</f>
        <v>39</v>
      </c>
      <c r="K18" s="236"/>
      <c r="L18" s="236"/>
      <c r="M18" s="232">
        <f t="shared" ref="M18:M20" si="2">SUM(R18,W18,AB18,AG18)</f>
        <v>0</v>
      </c>
      <c r="O18" s="232">
        <v>9</v>
      </c>
      <c r="P18" s="236"/>
      <c r="Q18" s="236"/>
      <c r="R18" s="232"/>
      <c r="T18" s="232">
        <v>16</v>
      </c>
      <c r="U18" s="236"/>
      <c r="V18" s="236"/>
      <c r="W18" s="232"/>
      <c r="Y18" s="232">
        <v>9</v>
      </c>
      <c r="Z18" s="236"/>
      <c r="AA18" s="236"/>
      <c r="AB18" s="232"/>
      <c r="AD18" s="232">
        <v>5</v>
      </c>
      <c r="AE18" s="236"/>
      <c r="AF18" s="236"/>
      <c r="AG18" s="232"/>
      <c r="AH18" s="339" t="s">
        <v>1006</v>
      </c>
      <c r="AI18" s="338" t="s">
        <v>1039</v>
      </c>
      <c r="AK18" s="232">
        <f t="shared" ref="AK18:AK27" si="3">SUM(AP18,AU18,AZ18,BE18)</f>
        <v>26</v>
      </c>
      <c r="AL18" s="236"/>
      <c r="AM18" s="236"/>
      <c r="AN18" s="232">
        <f t="shared" ref="AN18:AN27" si="4">SUM(AS18,AX18,BC18,BH18)</f>
        <v>0</v>
      </c>
      <c r="AP18" s="232">
        <v>9</v>
      </c>
      <c r="AQ18" s="236"/>
      <c r="AR18" s="236"/>
      <c r="AS18" s="232"/>
      <c r="AU18" s="232">
        <v>8</v>
      </c>
      <c r="AV18" s="236"/>
      <c r="AW18" s="236"/>
      <c r="AX18" s="232"/>
      <c r="AZ18" s="232">
        <v>9</v>
      </c>
      <c r="BA18" s="236"/>
      <c r="BB18" s="236"/>
      <c r="BC18" s="232"/>
      <c r="BE18" s="232"/>
      <c r="BF18" s="236"/>
      <c r="BG18" s="236"/>
      <c r="BH18" s="232"/>
      <c r="BI18" s="338" t="s">
        <v>1090</v>
      </c>
      <c r="BJ18" s="338" t="s">
        <v>1044</v>
      </c>
      <c r="BL18" s="232">
        <f t="shared" ref="BL18:BL27" si="5">SUM(BQ18,BV18,CA18,CF18)</f>
        <v>17</v>
      </c>
      <c r="BM18" s="236"/>
      <c r="BN18" s="236"/>
      <c r="BO18" s="232">
        <f t="shared" ref="BO18:BO27" si="6">SUM(BT18,BY18,CD18,CI18)</f>
        <v>0</v>
      </c>
      <c r="BQ18" s="232">
        <v>9</v>
      </c>
      <c r="BR18" s="236"/>
      <c r="BS18" s="236"/>
      <c r="BT18" s="232"/>
      <c r="BV18" s="232">
        <v>8</v>
      </c>
      <c r="BW18" s="236"/>
      <c r="BX18" s="236"/>
      <c r="BY18" s="232"/>
      <c r="CA18" s="232"/>
      <c r="CB18" s="236"/>
      <c r="CC18" s="236"/>
      <c r="CD18" s="232"/>
      <c r="CF18" s="232"/>
      <c r="CG18" s="236"/>
      <c r="CH18" s="236"/>
      <c r="CI18" s="232"/>
      <c r="CJ18" s="338" t="s">
        <v>1007</v>
      </c>
      <c r="CK18" s="338" t="s">
        <v>1047</v>
      </c>
      <c r="CM18" s="232">
        <f t="shared" ref="CM18:CM27" si="7">SUM(CR18,CW18,DB18,DG18)</f>
        <v>0</v>
      </c>
      <c r="CN18" s="236"/>
      <c r="CO18" s="236"/>
      <c r="CP18" s="232">
        <f t="shared" ref="CP18:CP27" si="8">SUM(CU18,CZ18,DE18,DJ18)</f>
        <v>0</v>
      </c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/>
      <c r="DH18" s="236"/>
      <c r="DI18" s="236"/>
      <c r="DJ18" s="232"/>
      <c r="DL18" s="232">
        <f t="shared" si="0"/>
        <v>82</v>
      </c>
      <c r="DM18" s="236"/>
      <c r="DN18" s="236"/>
      <c r="DO18" s="232">
        <f>SUM(M18,AN18,BO18,CP18)</f>
        <v>0</v>
      </c>
    </row>
    <row r="19" spans="1:119" x14ac:dyDescent="0.3">
      <c r="A19" s="224" t="s">
        <v>953</v>
      </c>
      <c r="B19" s="224" t="s">
        <v>1053</v>
      </c>
      <c r="D19" s="225" t="s">
        <v>150</v>
      </c>
      <c r="E19" s="226"/>
      <c r="F19" s="226"/>
      <c r="G19" s="226"/>
      <c r="H19" s="226"/>
      <c r="J19" s="232">
        <f t="shared" si="1"/>
        <v>17</v>
      </c>
      <c r="K19" s="236"/>
      <c r="L19" s="236"/>
      <c r="M19" s="232">
        <f t="shared" si="2"/>
        <v>0</v>
      </c>
      <c r="O19" s="232"/>
      <c r="P19" s="236"/>
      <c r="Q19" s="236"/>
      <c r="R19" s="232"/>
      <c r="T19" s="232">
        <v>8</v>
      </c>
      <c r="U19" s="236"/>
      <c r="V19" s="236"/>
      <c r="W19" s="232"/>
      <c r="Y19" s="232">
        <v>9</v>
      </c>
      <c r="Z19" s="236"/>
      <c r="AA19" s="236"/>
      <c r="AB19" s="232"/>
      <c r="AD19" s="232"/>
      <c r="AE19" s="236"/>
      <c r="AF19" s="236"/>
      <c r="AG19" s="232"/>
      <c r="AH19" s="339" t="s">
        <v>1004</v>
      </c>
      <c r="AI19" s="338" t="s">
        <v>1041</v>
      </c>
      <c r="AK19" s="232">
        <f t="shared" si="3"/>
        <v>17</v>
      </c>
      <c r="AL19" s="236"/>
      <c r="AM19" s="236"/>
      <c r="AN19" s="232">
        <f t="shared" si="4"/>
        <v>0</v>
      </c>
      <c r="AP19" s="232">
        <v>9</v>
      </c>
      <c r="AQ19" s="236"/>
      <c r="AR19" s="236"/>
      <c r="AS19" s="232"/>
      <c r="AU19" s="232">
        <v>8</v>
      </c>
      <c r="AV19" s="236"/>
      <c r="AW19" s="236"/>
      <c r="AX19" s="232"/>
      <c r="AZ19" s="232"/>
      <c r="BA19" s="236"/>
      <c r="BB19" s="236"/>
      <c r="BC19" s="232"/>
      <c r="BE19" s="232"/>
      <c r="BF19" s="236"/>
      <c r="BG19" s="236"/>
      <c r="BH19" s="232"/>
      <c r="BI19" s="338" t="s">
        <v>1091</v>
      </c>
      <c r="BJ19" s="338" t="s">
        <v>1041</v>
      </c>
      <c r="BL19" s="232">
        <f t="shared" si="5"/>
        <v>13</v>
      </c>
      <c r="BM19" s="236"/>
      <c r="BN19" s="236"/>
      <c r="BO19" s="232">
        <f t="shared" si="6"/>
        <v>0</v>
      </c>
      <c r="BQ19" s="232"/>
      <c r="BR19" s="236"/>
      <c r="BS19" s="236"/>
      <c r="BT19" s="232"/>
      <c r="BV19" s="232">
        <v>8</v>
      </c>
      <c r="BW19" s="236"/>
      <c r="BX19" s="236"/>
      <c r="BY19" s="232"/>
      <c r="CA19" s="232">
        <v>5</v>
      </c>
      <c r="CB19" s="236"/>
      <c r="CC19" s="236"/>
      <c r="CD19" s="232"/>
      <c r="CF19" s="232"/>
      <c r="CG19" s="236"/>
      <c r="CH19" s="236"/>
      <c r="CI19" s="232"/>
      <c r="CJ19" s="338" t="s">
        <v>1089</v>
      </c>
      <c r="CK19" s="338" t="s">
        <v>1041</v>
      </c>
      <c r="CM19" s="232">
        <f t="shared" si="7"/>
        <v>0</v>
      </c>
      <c r="CN19" s="236"/>
      <c r="CO19" s="236"/>
      <c r="CP19" s="232">
        <f t="shared" si="8"/>
        <v>0</v>
      </c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/>
      <c r="DH19" s="236"/>
      <c r="DI19" s="236"/>
      <c r="DJ19" s="232"/>
      <c r="DL19" s="232">
        <f t="shared" si="0"/>
        <v>47</v>
      </c>
      <c r="DM19" s="236"/>
      <c r="DN19" s="236"/>
      <c r="DO19" s="232">
        <f>SUM(M19,AN19,BO19,CP19)</f>
        <v>0</v>
      </c>
    </row>
    <row r="20" spans="1:119" x14ac:dyDescent="0.3">
      <c r="A20" s="224" t="s">
        <v>962</v>
      </c>
      <c r="B20" s="224" t="s">
        <v>1054</v>
      </c>
      <c r="D20" s="225" t="s">
        <v>945</v>
      </c>
      <c r="E20" s="226"/>
      <c r="F20" s="226"/>
      <c r="G20" s="226"/>
      <c r="H20" s="226"/>
      <c r="J20" s="232">
        <f t="shared" si="1"/>
        <v>31</v>
      </c>
      <c r="K20" s="236"/>
      <c r="L20" s="236"/>
      <c r="M20" s="232">
        <f t="shared" si="2"/>
        <v>0</v>
      </c>
      <c r="O20" s="232">
        <v>9</v>
      </c>
      <c r="P20" s="236"/>
      <c r="Q20" s="236"/>
      <c r="R20" s="232"/>
      <c r="T20" s="232">
        <v>8</v>
      </c>
      <c r="U20" s="236"/>
      <c r="V20" s="236"/>
      <c r="W20" s="232"/>
      <c r="Y20" s="232">
        <v>9</v>
      </c>
      <c r="Z20" s="236"/>
      <c r="AA20" s="236"/>
      <c r="AB20" s="232"/>
      <c r="AD20" s="232">
        <v>5</v>
      </c>
      <c r="AE20" s="236"/>
      <c r="AF20" s="236"/>
      <c r="AG20" s="232"/>
      <c r="AH20" s="339" t="s">
        <v>995</v>
      </c>
      <c r="AI20" s="338" t="s">
        <v>1040</v>
      </c>
      <c r="AK20" s="232">
        <f t="shared" si="3"/>
        <v>0</v>
      </c>
      <c r="AL20" s="236"/>
      <c r="AM20" s="236"/>
      <c r="AN20" s="232">
        <f t="shared" si="4"/>
        <v>0</v>
      </c>
      <c r="AP20" s="232"/>
      <c r="AQ20" s="236"/>
      <c r="AR20" s="236"/>
      <c r="AS20" s="232"/>
      <c r="AU20" s="232"/>
      <c r="AV20" s="236"/>
      <c r="AW20" s="236"/>
      <c r="AX20" s="232"/>
      <c r="AZ20" s="232"/>
      <c r="BA20" s="236"/>
      <c r="BB20" s="236"/>
      <c r="BC20" s="232"/>
      <c r="BE20" s="232"/>
      <c r="BF20" s="236"/>
      <c r="BG20" s="236"/>
      <c r="BH20" s="232"/>
      <c r="BL20" s="232">
        <f t="shared" si="5"/>
        <v>0</v>
      </c>
      <c r="BM20" s="236"/>
      <c r="BN20" s="236"/>
      <c r="BO20" s="232">
        <f t="shared" si="6"/>
        <v>0</v>
      </c>
      <c r="BQ20" s="232"/>
      <c r="BR20" s="236"/>
      <c r="BS20" s="236"/>
      <c r="BT20" s="232"/>
      <c r="BV20" s="232"/>
      <c r="BW20" s="236"/>
      <c r="BX20" s="236"/>
      <c r="BY20" s="232"/>
      <c r="CA20" s="232"/>
      <c r="CB20" s="236"/>
      <c r="CC20" s="236"/>
      <c r="CD20" s="232"/>
      <c r="CF20" s="232"/>
      <c r="CG20" s="236"/>
      <c r="CH20" s="236"/>
      <c r="CI20" s="232"/>
      <c r="CM20" s="232">
        <f t="shared" si="7"/>
        <v>0</v>
      </c>
      <c r="CN20" s="236"/>
      <c r="CO20" s="236"/>
      <c r="CP20" s="232">
        <f t="shared" si="8"/>
        <v>0</v>
      </c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/>
      <c r="DH20" s="236"/>
      <c r="DI20" s="236"/>
      <c r="DJ20" s="232"/>
      <c r="DL20" s="232">
        <f t="shared" si="0"/>
        <v>31</v>
      </c>
      <c r="DM20" s="236"/>
      <c r="DN20" s="236"/>
      <c r="DO20" s="232">
        <f>SUM(M20,AN20,BO20,CP20)</f>
        <v>0</v>
      </c>
    </row>
    <row r="21" spans="1:119" x14ac:dyDescent="0.3">
      <c r="A21" s="335" t="s">
        <v>992</v>
      </c>
      <c r="B21" s="224" t="s">
        <v>1055</v>
      </c>
      <c r="D21" s="228" t="s">
        <v>929</v>
      </c>
      <c r="E21" s="226"/>
      <c r="F21" s="226"/>
      <c r="G21" s="226"/>
      <c r="H21" s="226"/>
      <c r="J21" s="232">
        <f t="shared" si="1"/>
        <v>31</v>
      </c>
      <c r="K21" s="236"/>
      <c r="L21" s="236"/>
      <c r="M21" s="232"/>
      <c r="O21" s="232">
        <v>9</v>
      </c>
      <c r="P21" s="236"/>
      <c r="Q21" s="236"/>
      <c r="R21" s="232"/>
      <c r="T21" s="232">
        <v>8</v>
      </c>
      <c r="U21" s="236"/>
      <c r="V21" s="236"/>
      <c r="W21" s="232"/>
      <c r="Y21" s="232">
        <v>9</v>
      </c>
      <c r="Z21" s="236"/>
      <c r="AA21" s="236"/>
      <c r="AB21" s="232"/>
      <c r="AD21" s="232">
        <v>5</v>
      </c>
      <c r="AE21" s="236"/>
      <c r="AF21" s="236"/>
      <c r="AG21" s="232"/>
      <c r="AH21" s="339" t="s">
        <v>1010</v>
      </c>
      <c r="AI21" s="338" t="s">
        <v>1040</v>
      </c>
      <c r="AK21" s="232">
        <f t="shared" si="3"/>
        <v>26</v>
      </c>
      <c r="AL21" s="236"/>
      <c r="AM21" s="236"/>
      <c r="AN21" s="232"/>
      <c r="AP21" s="232">
        <v>9</v>
      </c>
      <c r="AQ21" s="236"/>
      <c r="AR21" s="236"/>
      <c r="AS21" s="232"/>
      <c r="AU21" s="232">
        <v>8</v>
      </c>
      <c r="AV21" s="236"/>
      <c r="AW21" s="236"/>
      <c r="AX21" s="232"/>
      <c r="AZ21" s="232">
        <v>9</v>
      </c>
      <c r="BA21" s="236"/>
      <c r="BB21" s="236"/>
      <c r="BC21" s="232"/>
      <c r="BE21" s="232"/>
      <c r="BF21" s="236"/>
      <c r="BG21" s="236"/>
      <c r="BH21" s="232"/>
      <c r="BI21" s="338" t="s">
        <v>1092</v>
      </c>
      <c r="BJ21" s="338" t="s">
        <v>1044</v>
      </c>
      <c r="BL21" s="232">
        <f t="shared" si="5"/>
        <v>9</v>
      </c>
      <c r="BM21" s="236"/>
      <c r="BN21" s="236"/>
      <c r="BO21" s="232"/>
      <c r="BQ21" s="232">
        <v>9</v>
      </c>
      <c r="BR21" s="236"/>
      <c r="BS21" s="236"/>
      <c r="BT21" s="232"/>
      <c r="BV21" s="232"/>
      <c r="BW21" s="236"/>
      <c r="BX21" s="236"/>
      <c r="BY21" s="232"/>
      <c r="CA21" s="232"/>
      <c r="CB21" s="236"/>
      <c r="CC21" s="236"/>
      <c r="CD21" s="232"/>
      <c r="CF21" s="232"/>
      <c r="CG21" s="236"/>
      <c r="CH21" s="236"/>
      <c r="CI21" s="232"/>
      <c r="CJ21" s="338" t="s">
        <v>1012</v>
      </c>
      <c r="CK21" s="338" t="s">
        <v>1045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/>
      <c r="DH21" s="236"/>
      <c r="DI21" s="236"/>
      <c r="DJ21" s="232"/>
      <c r="DL21" s="232">
        <f t="shared" si="0"/>
        <v>66</v>
      </c>
      <c r="DM21" s="236"/>
      <c r="DN21" s="236"/>
      <c r="DO21" s="232"/>
    </row>
    <row r="22" spans="1:119" x14ac:dyDescent="0.3">
      <c r="A22" s="224" t="s">
        <v>1073</v>
      </c>
      <c r="B22" s="224" t="s">
        <v>1074</v>
      </c>
      <c r="D22" s="225" t="s">
        <v>945</v>
      </c>
      <c r="E22" s="226"/>
      <c r="F22" s="226"/>
      <c r="G22" s="226"/>
      <c r="H22" s="226"/>
      <c r="J22" s="232">
        <f t="shared" ref="J22:J27" si="9">SUM(O22,T22,Y22,AD22)</f>
        <v>18</v>
      </c>
      <c r="K22" s="236"/>
      <c r="L22" s="236"/>
      <c r="M22" s="232">
        <f t="shared" ref="M22:M108" si="10">SUM(R22,W22,AB22,AG22)</f>
        <v>0</v>
      </c>
      <c r="O22" s="232"/>
      <c r="P22" s="236"/>
      <c r="Q22" s="236"/>
      <c r="R22" s="232"/>
      <c r="T22" s="232"/>
      <c r="U22" s="236"/>
      <c r="V22" s="236"/>
      <c r="W22" s="232"/>
      <c r="Y22" s="232">
        <v>18</v>
      </c>
      <c r="Z22" s="236"/>
      <c r="AA22" s="236"/>
      <c r="AB22" s="232"/>
      <c r="AD22" s="232"/>
      <c r="AE22" s="236"/>
      <c r="AF22" s="236"/>
      <c r="AG22" s="232"/>
      <c r="AH22" s="339" t="s">
        <v>996</v>
      </c>
      <c r="AI22" s="338" t="s">
        <v>1075</v>
      </c>
      <c r="AK22" s="232">
        <f t="shared" si="3"/>
        <v>0</v>
      </c>
      <c r="AL22" s="236"/>
      <c r="AM22" s="236"/>
      <c r="AN22" s="232">
        <f t="shared" si="4"/>
        <v>0</v>
      </c>
      <c r="AP22" s="232"/>
      <c r="AQ22" s="236"/>
      <c r="AR22" s="236"/>
      <c r="AS22" s="232"/>
      <c r="AU22" s="232"/>
      <c r="AV22" s="236"/>
      <c r="AW22" s="236"/>
      <c r="AX22" s="232"/>
      <c r="AZ22" s="232"/>
      <c r="BA22" s="236"/>
      <c r="BB22" s="236"/>
      <c r="BC22" s="232"/>
      <c r="BE22" s="232"/>
      <c r="BF22" s="236"/>
      <c r="BG22" s="236"/>
      <c r="BH22" s="232"/>
      <c r="BL22" s="232">
        <f t="shared" si="5"/>
        <v>0</v>
      </c>
      <c r="BM22" s="236"/>
      <c r="BN22" s="236"/>
      <c r="BO22" s="232">
        <f t="shared" si="6"/>
        <v>0</v>
      </c>
      <c r="BQ22" s="232"/>
      <c r="BR22" s="236"/>
      <c r="BS22" s="236"/>
      <c r="BT22" s="232"/>
      <c r="BV22" s="232"/>
      <c r="BW22" s="236"/>
      <c r="BX22" s="236"/>
      <c r="BY22" s="232"/>
      <c r="CA22" s="232"/>
      <c r="CB22" s="236"/>
      <c r="CC22" s="236"/>
      <c r="CD22" s="232"/>
      <c r="CF22" s="232"/>
      <c r="CG22" s="236"/>
      <c r="CH22" s="236"/>
      <c r="CI22" s="232"/>
      <c r="CM22" s="232">
        <f t="shared" si="7"/>
        <v>0</v>
      </c>
      <c r="CN22" s="236"/>
      <c r="CO22" s="236"/>
      <c r="CP22" s="232">
        <f t="shared" si="8"/>
        <v>0</v>
      </c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/>
      <c r="DH22" s="236"/>
      <c r="DI22" s="236"/>
      <c r="DJ22" s="232"/>
      <c r="DL22" s="232">
        <f t="shared" si="0"/>
        <v>18</v>
      </c>
      <c r="DM22" s="236"/>
      <c r="DN22" s="236"/>
      <c r="DO22" s="232">
        <f t="shared" ref="DO22:DO27" si="11">SUM(M22,AN22,BO22,CP22)</f>
        <v>0</v>
      </c>
    </row>
    <row r="23" spans="1:119" hidden="1" x14ac:dyDescent="0.3">
      <c r="A23" s="224"/>
      <c r="B23" s="224"/>
      <c r="D23" s="225"/>
      <c r="E23" s="226"/>
      <c r="F23" s="226"/>
      <c r="G23" s="226"/>
      <c r="H23" s="226"/>
      <c r="J23" s="232">
        <f t="shared" si="9"/>
        <v>0</v>
      </c>
      <c r="K23" s="236"/>
      <c r="L23" s="236"/>
      <c r="M23" s="232">
        <f t="shared" si="1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K23" s="232">
        <f t="shared" si="3"/>
        <v>0</v>
      </c>
      <c r="AL23" s="236"/>
      <c r="AM23" s="236"/>
      <c r="AN23" s="232">
        <f t="shared" si="4"/>
        <v>0</v>
      </c>
      <c r="AP23" s="232"/>
      <c r="AQ23" s="236"/>
      <c r="AR23" s="236"/>
      <c r="AS23" s="232"/>
      <c r="AU23" s="232"/>
      <c r="AV23" s="236"/>
      <c r="AW23" s="236"/>
      <c r="AX23" s="232"/>
      <c r="AZ23" s="232"/>
      <c r="BA23" s="236"/>
      <c r="BB23" s="236"/>
      <c r="BC23" s="232"/>
      <c r="BE23" s="232"/>
      <c r="BF23" s="236"/>
      <c r="BG23" s="236"/>
      <c r="BH23" s="232"/>
      <c r="BL23" s="232">
        <f t="shared" si="5"/>
        <v>0</v>
      </c>
      <c r="BM23" s="236"/>
      <c r="BN23" s="236"/>
      <c r="BO23" s="232">
        <f t="shared" si="6"/>
        <v>0</v>
      </c>
      <c r="BQ23" s="232"/>
      <c r="BR23" s="236"/>
      <c r="BS23" s="236"/>
      <c r="BT23" s="232"/>
      <c r="BV23" s="232"/>
      <c r="BW23" s="236"/>
      <c r="BX23" s="236"/>
      <c r="BY23" s="232"/>
      <c r="CA23" s="232"/>
      <c r="CB23" s="236"/>
      <c r="CC23" s="236"/>
      <c r="CD23" s="232"/>
      <c r="CF23" s="232"/>
      <c r="CG23" s="236"/>
      <c r="CH23" s="236"/>
      <c r="CI23" s="232"/>
      <c r="CM23" s="232">
        <f t="shared" si="7"/>
        <v>0</v>
      </c>
      <c r="CN23" s="236"/>
      <c r="CO23" s="236"/>
      <c r="CP23" s="232">
        <f t="shared" si="8"/>
        <v>0</v>
      </c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/>
      <c r="DH23" s="236"/>
      <c r="DI23" s="236"/>
      <c r="DJ23" s="232"/>
      <c r="DL23" s="232">
        <f t="shared" si="0"/>
        <v>0</v>
      </c>
      <c r="DM23" s="236"/>
      <c r="DN23" s="236"/>
      <c r="DO23" s="232">
        <f t="shared" si="11"/>
        <v>0</v>
      </c>
    </row>
    <row r="24" spans="1:119" hidden="1" x14ac:dyDescent="0.3">
      <c r="A24" s="224"/>
      <c r="B24" s="224"/>
      <c r="D24" s="225"/>
      <c r="E24" s="226"/>
      <c r="F24" s="226"/>
      <c r="G24" s="226"/>
      <c r="H24" s="226"/>
      <c r="J24" s="232">
        <f t="shared" si="9"/>
        <v>0</v>
      </c>
      <c r="K24" s="236"/>
      <c r="L24" s="236"/>
      <c r="M24" s="232">
        <f t="shared" si="1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K24" s="232">
        <f t="shared" si="3"/>
        <v>0</v>
      </c>
      <c r="AL24" s="236"/>
      <c r="AM24" s="236"/>
      <c r="AN24" s="232">
        <f t="shared" si="4"/>
        <v>0</v>
      </c>
      <c r="AP24" s="232"/>
      <c r="AQ24" s="236"/>
      <c r="AR24" s="236"/>
      <c r="AS24" s="232"/>
      <c r="AU24" s="232"/>
      <c r="AV24" s="236"/>
      <c r="AW24" s="236"/>
      <c r="AX24" s="232"/>
      <c r="AZ24" s="232"/>
      <c r="BA24" s="236"/>
      <c r="BB24" s="236"/>
      <c r="BC24" s="232"/>
      <c r="BE24" s="232"/>
      <c r="BF24" s="236"/>
      <c r="BG24" s="236"/>
      <c r="BH24" s="232"/>
      <c r="BL24" s="232">
        <f t="shared" si="5"/>
        <v>0</v>
      </c>
      <c r="BM24" s="236"/>
      <c r="BN24" s="236"/>
      <c r="BO24" s="232">
        <f t="shared" si="6"/>
        <v>0</v>
      </c>
      <c r="BQ24" s="232"/>
      <c r="BR24" s="236"/>
      <c r="BS24" s="236"/>
      <c r="BT24" s="232"/>
      <c r="BV24" s="232"/>
      <c r="BW24" s="236"/>
      <c r="BX24" s="236"/>
      <c r="BY24" s="232"/>
      <c r="CA24" s="232"/>
      <c r="CB24" s="236"/>
      <c r="CC24" s="236"/>
      <c r="CD24" s="232"/>
      <c r="CF24" s="232"/>
      <c r="CG24" s="236"/>
      <c r="CH24" s="236"/>
      <c r="CI24" s="232"/>
      <c r="CM24" s="232">
        <f t="shared" si="7"/>
        <v>0</v>
      </c>
      <c r="CN24" s="236"/>
      <c r="CO24" s="236"/>
      <c r="CP24" s="232">
        <f t="shared" si="8"/>
        <v>0</v>
      </c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/>
      <c r="DH24" s="236"/>
      <c r="DI24" s="236"/>
      <c r="DJ24" s="232"/>
      <c r="DL24" s="232">
        <f t="shared" si="0"/>
        <v>0</v>
      </c>
      <c r="DM24" s="236"/>
      <c r="DN24" s="236"/>
      <c r="DO24" s="232">
        <f t="shared" si="11"/>
        <v>0</v>
      </c>
    </row>
    <row r="25" spans="1:119" hidden="1" x14ac:dyDescent="0.3">
      <c r="A25" s="224"/>
      <c r="B25" s="224"/>
      <c r="D25" s="225"/>
      <c r="E25" s="226"/>
      <c r="F25" s="226"/>
      <c r="G25" s="226"/>
      <c r="H25" s="226"/>
      <c r="J25" s="232">
        <f t="shared" si="9"/>
        <v>0</v>
      </c>
      <c r="K25" s="236"/>
      <c r="L25" s="236"/>
      <c r="M25" s="232">
        <f t="shared" si="1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K25" s="232">
        <f t="shared" si="3"/>
        <v>0</v>
      </c>
      <c r="AL25" s="236"/>
      <c r="AM25" s="236"/>
      <c r="AN25" s="232">
        <f t="shared" si="4"/>
        <v>0</v>
      </c>
      <c r="AP25" s="232"/>
      <c r="AQ25" s="236"/>
      <c r="AR25" s="236"/>
      <c r="AS25" s="232"/>
      <c r="AU25" s="232"/>
      <c r="AV25" s="236"/>
      <c r="AW25" s="236"/>
      <c r="AX25" s="232"/>
      <c r="AZ25" s="232"/>
      <c r="BA25" s="236"/>
      <c r="BB25" s="236"/>
      <c r="BC25" s="232"/>
      <c r="BE25" s="232"/>
      <c r="BF25" s="236"/>
      <c r="BG25" s="236"/>
      <c r="BH25" s="232"/>
      <c r="BL25" s="232">
        <f t="shared" si="5"/>
        <v>0</v>
      </c>
      <c r="BM25" s="236"/>
      <c r="BN25" s="236"/>
      <c r="BO25" s="232">
        <f t="shared" si="6"/>
        <v>0</v>
      </c>
      <c r="BQ25" s="232"/>
      <c r="BR25" s="236"/>
      <c r="BS25" s="236"/>
      <c r="BT25" s="232"/>
      <c r="BV25" s="232"/>
      <c r="BW25" s="236"/>
      <c r="BX25" s="236"/>
      <c r="BY25" s="232"/>
      <c r="CA25" s="232"/>
      <c r="CB25" s="236"/>
      <c r="CC25" s="236"/>
      <c r="CD25" s="232"/>
      <c r="CF25" s="232"/>
      <c r="CG25" s="236"/>
      <c r="CH25" s="236"/>
      <c r="CI25" s="232"/>
      <c r="CM25" s="232">
        <f t="shared" si="7"/>
        <v>0</v>
      </c>
      <c r="CN25" s="236"/>
      <c r="CO25" s="236"/>
      <c r="CP25" s="232">
        <f t="shared" si="8"/>
        <v>0</v>
      </c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/>
      <c r="DH25" s="236"/>
      <c r="DI25" s="236"/>
      <c r="DJ25" s="232"/>
      <c r="DL25" s="232">
        <f t="shared" si="0"/>
        <v>0</v>
      </c>
      <c r="DM25" s="236"/>
      <c r="DN25" s="236"/>
      <c r="DO25" s="232">
        <f t="shared" si="11"/>
        <v>0</v>
      </c>
    </row>
    <row r="26" spans="1:119" hidden="1" x14ac:dyDescent="0.3">
      <c r="A26" s="224"/>
      <c r="B26" s="224"/>
      <c r="D26" s="225"/>
      <c r="E26" s="226"/>
      <c r="F26" s="226"/>
      <c r="G26" s="226"/>
      <c r="H26" s="226"/>
      <c r="J26" s="232">
        <f t="shared" si="9"/>
        <v>0</v>
      </c>
      <c r="K26" s="236"/>
      <c r="L26" s="236"/>
      <c r="M26" s="232">
        <f t="shared" si="1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K26" s="232">
        <f t="shared" si="3"/>
        <v>0</v>
      </c>
      <c r="AL26" s="236"/>
      <c r="AM26" s="236"/>
      <c r="AN26" s="232">
        <f t="shared" si="4"/>
        <v>0</v>
      </c>
      <c r="AP26" s="232"/>
      <c r="AQ26" s="236"/>
      <c r="AR26" s="236"/>
      <c r="AS26" s="232"/>
      <c r="AU26" s="232"/>
      <c r="AV26" s="236"/>
      <c r="AW26" s="236"/>
      <c r="AX26" s="232"/>
      <c r="AZ26" s="232"/>
      <c r="BA26" s="236"/>
      <c r="BB26" s="236"/>
      <c r="BC26" s="232"/>
      <c r="BE26" s="232"/>
      <c r="BF26" s="236"/>
      <c r="BG26" s="236"/>
      <c r="BH26" s="232"/>
      <c r="BL26" s="232">
        <f t="shared" si="5"/>
        <v>0</v>
      </c>
      <c r="BM26" s="236"/>
      <c r="BN26" s="236"/>
      <c r="BO26" s="232">
        <f t="shared" si="6"/>
        <v>0</v>
      </c>
      <c r="BQ26" s="232"/>
      <c r="BR26" s="236"/>
      <c r="BS26" s="236"/>
      <c r="BT26" s="232"/>
      <c r="BV26" s="232"/>
      <c r="BW26" s="236"/>
      <c r="BX26" s="236"/>
      <c r="BY26" s="232"/>
      <c r="CA26" s="232"/>
      <c r="CB26" s="236"/>
      <c r="CC26" s="236"/>
      <c r="CD26" s="232"/>
      <c r="CF26" s="232"/>
      <c r="CG26" s="236"/>
      <c r="CH26" s="236"/>
      <c r="CI26" s="232"/>
      <c r="CM26" s="232">
        <f t="shared" si="7"/>
        <v>0</v>
      </c>
      <c r="CN26" s="236"/>
      <c r="CO26" s="236"/>
      <c r="CP26" s="232">
        <f t="shared" si="8"/>
        <v>0</v>
      </c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/>
      <c r="DH26" s="236"/>
      <c r="DI26" s="236"/>
      <c r="DJ26" s="232"/>
      <c r="DL26" s="232">
        <f t="shared" si="0"/>
        <v>0</v>
      </c>
      <c r="DM26" s="236"/>
      <c r="DN26" s="236"/>
      <c r="DO26" s="232">
        <f t="shared" si="11"/>
        <v>0</v>
      </c>
    </row>
    <row r="27" spans="1:119" hidden="1" x14ac:dyDescent="0.3">
      <c r="A27" s="224"/>
      <c r="B27" s="224"/>
      <c r="D27" s="225"/>
      <c r="E27" s="226"/>
      <c r="F27" s="226"/>
      <c r="G27" s="226"/>
      <c r="H27" s="226"/>
      <c r="J27" s="232">
        <f t="shared" si="9"/>
        <v>0</v>
      </c>
      <c r="K27" s="236"/>
      <c r="L27" s="236"/>
      <c r="M27" s="232">
        <f t="shared" si="10"/>
        <v>0</v>
      </c>
      <c r="O27" s="232"/>
      <c r="P27" s="236"/>
      <c r="Q27" s="236"/>
      <c r="R27" s="232"/>
      <c r="T27" s="232"/>
      <c r="U27" s="236"/>
      <c r="V27" s="236"/>
      <c r="W27" s="232"/>
      <c r="Y27" s="232"/>
      <c r="Z27" s="236"/>
      <c r="AA27" s="236"/>
      <c r="AB27" s="232"/>
      <c r="AD27" s="232"/>
      <c r="AE27" s="236"/>
      <c r="AF27" s="236"/>
      <c r="AG27" s="232"/>
      <c r="AK27" s="232">
        <f t="shared" si="3"/>
        <v>0</v>
      </c>
      <c r="AL27" s="236"/>
      <c r="AM27" s="236"/>
      <c r="AN27" s="232">
        <f t="shared" si="4"/>
        <v>0</v>
      </c>
      <c r="AP27" s="232"/>
      <c r="AQ27" s="236"/>
      <c r="AR27" s="236"/>
      <c r="AS27" s="232"/>
      <c r="AU27" s="232"/>
      <c r="AV27" s="236"/>
      <c r="AW27" s="236"/>
      <c r="AX27" s="232"/>
      <c r="AZ27" s="232"/>
      <c r="BA27" s="236"/>
      <c r="BB27" s="236"/>
      <c r="BC27" s="232"/>
      <c r="BE27" s="232"/>
      <c r="BF27" s="236"/>
      <c r="BG27" s="236"/>
      <c r="BH27" s="232"/>
      <c r="BL27" s="232">
        <f t="shared" si="5"/>
        <v>0</v>
      </c>
      <c r="BM27" s="236"/>
      <c r="BN27" s="236"/>
      <c r="BO27" s="232">
        <f t="shared" si="6"/>
        <v>0</v>
      </c>
      <c r="BQ27" s="232"/>
      <c r="BR27" s="236"/>
      <c r="BS27" s="236"/>
      <c r="BT27" s="232"/>
      <c r="BV27" s="232"/>
      <c r="BW27" s="236"/>
      <c r="BX27" s="236"/>
      <c r="BY27" s="232"/>
      <c r="CA27" s="232"/>
      <c r="CB27" s="236"/>
      <c r="CC27" s="236"/>
      <c r="CD27" s="232"/>
      <c r="CF27" s="232"/>
      <c r="CG27" s="236"/>
      <c r="CH27" s="236"/>
      <c r="CI27" s="232"/>
      <c r="CM27" s="232">
        <f t="shared" si="7"/>
        <v>0</v>
      </c>
      <c r="CN27" s="236"/>
      <c r="CO27" s="236"/>
      <c r="CP27" s="232">
        <f t="shared" si="8"/>
        <v>0</v>
      </c>
      <c r="CR27" s="232"/>
      <c r="CS27" s="236"/>
      <c r="CT27" s="236"/>
      <c r="CU27" s="232"/>
      <c r="CW27" s="232"/>
      <c r="CX27" s="236"/>
      <c r="CY27" s="236"/>
      <c r="CZ27" s="232"/>
      <c r="DB27" s="232"/>
      <c r="DC27" s="236"/>
      <c r="DD27" s="236"/>
      <c r="DE27" s="232"/>
      <c r="DG27" s="232"/>
      <c r="DH27" s="236"/>
      <c r="DI27" s="236"/>
      <c r="DJ27" s="232"/>
      <c r="DL27" s="232">
        <f t="shared" si="0"/>
        <v>0</v>
      </c>
      <c r="DM27" s="236"/>
      <c r="DN27" s="236"/>
      <c r="DO27" s="232">
        <f t="shared" si="11"/>
        <v>0</v>
      </c>
    </row>
    <row r="28" spans="1:119" s="208" customFormat="1" x14ac:dyDescent="0.3">
      <c r="D28" s="218"/>
      <c r="J28" s="252"/>
      <c r="K28" s="252"/>
      <c r="L28" s="252"/>
      <c r="M28" s="252"/>
      <c r="O28" s="252"/>
      <c r="P28" s="252"/>
      <c r="Q28" s="252"/>
      <c r="R28" s="252"/>
      <c r="T28" s="252"/>
      <c r="U28" s="252"/>
      <c r="V28" s="252"/>
      <c r="W28" s="252"/>
      <c r="Y28" s="252"/>
      <c r="Z28" s="252"/>
      <c r="AA28" s="252"/>
      <c r="AB28" s="252"/>
      <c r="AD28" s="252"/>
      <c r="AE28" s="252"/>
      <c r="AF28" s="252"/>
      <c r="AG28" s="252"/>
      <c r="AH28" s="344"/>
      <c r="AI28" s="345"/>
      <c r="AK28" s="252"/>
      <c r="AL28" s="252"/>
      <c r="AM28" s="252"/>
      <c r="AN28" s="252"/>
      <c r="AP28" s="252"/>
      <c r="AQ28" s="252"/>
      <c r="AR28" s="252"/>
      <c r="AS28" s="252"/>
      <c r="AU28" s="252"/>
      <c r="AV28" s="252"/>
      <c r="AW28" s="252"/>
      <c r="AX28" s="252"/>
      <c r="AZ28" s="252"/>
      <c r="BA28" s="252"/>
      <c r="BB28" s="252"/>
      <c r="BC28" s="252"/>
      <c r="BE28" s="252"/>
      <c r="BF28" s="252"/>
      <c r="BG28" s="252"/>
      <c r="BH28" s="252"/>
      <c r="BI28" s="345"/>
      <c r="BJ28" s="345"/>
      <c r="BL28" s="252"/>
      <c r="BM28" s="252"/>
      <c r="BN28" s="252"/>
      <c r="BO28" s="252"/>
      <c r="BQ28" s="252"/>
      <c r="BR28" s="252"/>
      <c r="BS28" s="252"/>
      <c r="BT28" s="252"/>
      <c r="BV28" s="252"/>
      <c r="BW28" s="252"/>
      <c r="BX28" s="252"/>
      <c r="BY28" s="252"/>
      <c r="CA28" s="252"/>
      <c r="CB28" s="252"/>
      <c r="CC28" s="252"/>
      <c r="CD28" s="252"/>
      <c r="CF28" s="252"/>
      <c r="CG28" s="252"/>
      <c r="CH28" s="252"/>
      <c r="CI28" s="252"/>
      <c r="CJ28" s="345"/>
      <c r="CK28" s="345"/>
      <c r="CM28" s="252"/>
      <c r="CN28" s="252"/>
      <c r="CO28" s="252"/>
      <c r="CP28" s="252"/>
      <c r="CR28" s="252"/>
      <c r="CS28" s="252"/>
      <c r="CT28" s="252"/>
      <c r="CU28" s="252"/>
      <c r="CW28" s="252"/>
      <c r="CX28" s="252"/>
      <c r="CY28" s="252"/>
      <c r="CZ28" s="252"/>
      <c r="DB28" s="252"/>
      <c r="DC28" s="252"/>
      <c r="DD28" s="252"/>
      <c r="DE28" s="252"/>
      <c r="DG28" s="252"/>
      <c r="DH28" s="252"/>
      <c r="DI28" s="252"/>
      <c r="DJ28" s="252"/>
      <c r="DL28" s="252"/>
      <c r="DM28" s="252"/>
      <c r="DN28" s="252"/>
      <c r="DO28" s="252"/>
    </row>
    <row r="29" spans="1:119" s="250" customFormat="1" ht="28.8" x14ac:dyDescent="0.3">
      <c r="A29" s="219" t="s">
        <v>40</v>
      </c>
      <c r="B29" s="220" t="s">
        <v>179</v>
      </c>
      <c r="C29" s="221"/>
      <c r="D29" s="222"/>
      <c r="E29" s="223"/>
      <c r="F29" s="223"/>
      <c r="G29" s="223"/>
      <c r="H29" s="223"/>
      <c r="I29" s="221"/>
      <c r="J29" s="238"/>
      <c r="K29" s="238"/>
      <c r="L29" s="238"/>
      <c r="M29" s="238"/>
      <c r="N29" s="221"/>
      <c r="O29" s="238"/>
      <c r="P29" s="238"/>
      <c r="Q29" s="238"/>
      <c r="R29" s="238"/>
      <c r="S29" s="221"/>
      <c r="T29" s="238"/>
      <c r="U29" s="238"/>
      <c r="V29" s="238"/>
      <c r="W29" s="238"/>
      <c r="X29" s="221"/>
      <c r="Y29" s="238"/>
      <c r="Z29" s="238"/>
      <c r="AA29" s="238"/>
      <c r="AB29" s="238"/>
      <c r="AD29" s="238"/>
      <c r="AE29" s="238"/>
      <c r="AF29" s="238"/>
      <c r="AG29" s="238"/>
      <c r="AH29" s="346"/>
      <c r="AI29" s="347"/>
      <c r="AK29" s="238"/>
      <c r="AL29" s="238"/>
      <c r="AM29" s="238"/>
      <c r="AN29" s="238"/>
      <c r="AO29" s="221"/>
      <c r="AP29" s="238"/>
      <c r="AQ29" s="238"/>
      <c r="AR29" s="238"/>
      <c r="AS29" s="238"/>
      <c r="AT29" s="221"/>
      <c r="AU29" s="238"/>
      <c r="AV29" s="238"/>
      <c r="AW29" s="238"/>
      <c r="AX29" s="238"/>
      <c r="AY29" s="221"/>
      <c r="AZ29" s="238"/>
      <c r="BA29" s="238"/>
      <c r="BB29" s="238"/>
      <c r="BC29" s="238"/>
      <c r="BE29" s="238"/>
      <c r="BF29" s="238"/>
      <c r="BG29" s="238"/>
      <c r="BH29" s="238"/>
      <c r="BI29" s="347"/>
      <c r="BJ29" s="347"/>
      <c r="BL29" s="238"/>
      <c r="BM29" s="238"/>
      <c r="BN29" s="238"/>
      <c r="BO29" s="238"/>
      <c r="BQ29" s="238"/>
      <c r="BR29" s="238"/>
      <c r="BS29" s="238"/>
      <c r="BT29" s="238"/>
      <c r="BU29" s="221"/>
      <c r="BV29" s="238"/>
      <c r="BW29" s="238"/>
      <c r="BX29" s="238"/>
      <c r="BY29" s="238"/>
      <c r="BZ29" s="221"/>
      <c r="CA29" s="238"/>
      <c r="CB29" s="238"/>
      <c r="CC29" s="238"/>
      <c r="CD29" s="238"/>
      <c r="CF29" s="238"/>
      <c r="CG29" s="238"/>
      <c r="CH29" s="238"/>
      <c r="CI29" s="238"/>
      <c r="CJ29" s="347"/>
      <c r="CK29" s="347"/>
      <c r="CM29" s="238"/>
      <c r="CN29" s="238"/>
      <c r="CO29" s="238"/>
      <c r="CP29" s="238"/>
      <c r="CR29" s="238"/>
      <c r="CS29" s="238"/>
      <c r="CT29" s="238"/>
      <c r="CU29" s="238"/>
      <c r="CV29" s="221"/>
      <c r="CW29" s="238"/>
      <c r="CX29" s="238"/>
      <c r="CY29" s="238"/>
      <c r="CZ29" s="238"/>
      <c r="DA29" s="221"/>
      <c r="DB29" s="238"/>
      <c r="DC29" s="238"/>
      <c r="DD29" s="238"/>
      <c r="DE29" s="238"/>
      <c r="DG29" s="238"/>
      <c r="DH29" s="238"/>
      <c r="DI29" s="238"/>
      <c r="DJ29" s="238"/>
      <c r="DL29" s="238"/>
      <c r="DM29" s="238"/>
      <c r="DN29" s="238"/>
      <c r="DO29" s="238"/>
    </row>
    <row r="30" spans="1:119" x14ac:dyDescent="0.3">
      <c r="A30" s="224" t="s">
        <v>963</v>
      </c>
      <c r="B30" s="224" t="s">
        <v>1056</v>
      </c>
      <c r="D30" s="225" t="s">
        <v>945</v>
      </c>
      <c r="E30" s="226"/>
      <c r="F30" s="226"/>
      <c r="G30" s="226"/>
      <c r="H30" s="226"/>
      <c r="J30" s="232">
        <f t="shared" ref="J30" si="12">SUM(O30,T30,Y30,AD30)</f>
        <v>93</v>
      </c>
      <c r="K30" s="236"/>
      <c r="L30" s="236"/>
      <c r="M30" s="232">
        <f t="shared" ref="M30" si="13">SUM(R30,W30,AB30,AG30)</f>
        <v>0</v>
      </c>
      <c r="O30" s="232">
        <v>27</v>
      </c>
      <c r="P30" s="236"/>
      <c r="Q30" s="236"/>
      <c r="R30" s="232"/>
      <c r="T30" s="232">
        <v>24</v>
      </c>
      <c r="U30" s="236"/>
      <c r="V30" s="236"/>
      <c r="W30" s="232"/>
      <c r="Y30" s="232">
        <v>27</v>
      </c>
      <c r="Z30" s="236"/>
      <c r="AA30" s="236"/>
      <c r="AB30" s="232"/>
      <c r="AD30" s="232">
        <v>15</v>
      </c>
      <c r="AE30" s="236"/>
      <c r="AF30" s="236"/>
      <c r="AG30" s="232"/>
      <c r="AH30" s="339" t="s">
        <v>996</v>
      </c>
      <c r="AI30" s="338" t="s">
        <v>1076</v>
      </c>
      <c r="AK30" s="303">
        <f t="shared" ref="AK30:AK64" si="14">SUM(AP30,AU30,AZ30,BE30)</f>
        <v>43</v>
      </c>
      <c r="AL30" s="236"/>
      <c r="AM30" s="236"/>
      <c r="AN30" s="232">
        <f t="shared" ref="AN30:AN64" si="15">SUM(AS30,AX30,BC30,BH30)</f>
        <v>0</v>
      </c>
      <c r="AP30" s="232">
        <v>18</v>
      </c>
      <c r="AQ30" s="236"/>
      <c r="AR30" s="236"/>
      <c r="AS30" s="232"/>
      <c r="AU30" s="232">
        <v>16</v>
      </c>
      <c r="AV30" s="236"/>
      <c r="AW30" s="236"/>
      <c r="AX30" s="232"/>
      <c r="AZ30" s="232">
        <v>9</v>
      </c>
      <c r="BA30" s="236"/>
      <c r="BB30" s="236"/>
      <c r="BC30" s="232"/>
      <c r="BE30" s="232"/>
      <c r="BF30" s="236"/>
      <c r="BG30" s="236"/>
      <c r="BH30" s="232"/>
      <c r="BI30" s="338" t="s">
        <v>996</v>
      </c>
      <c r="BJ30" s="338" t="s">
        <v>1083</v>
      </c>
      <c r="BL30" s="303">
        <f t="shared" ref="BL30:BL64" si="16">SUM(BQ30,BV30,CA30,CF30)</f>
        <v>0</v>
      </c>
      <c r="BM30" s="236"/>
      <c r="BN30" s="236"/>
      <c r="BO30" s="232">
        <f t="shared" ref="BO30:BO64" si="17">SUM(BT30,BY30,CD30,CI30)</f>
        <v>0</v>
      </c>
      <c r="BQ30" s="232"/>
      <c r="BR30" s="236"/>
      <c r="BS30" s="236"/>
      <c r="BT30" s="232"/>
      <c r="BV30" s="232"/>
      <c r="BW30" s="236"/>
      <c r="BX30" s="236"/>
      <c r="BY30" s="232"/>
      <c r="CA30" s="232"/>
      <c r="CB30" s="236"/>
      <c r="CC30" s="236"/>
      <c r="CD30" s="232"/>
      <c r="CF30" s="232"/>
      <c r="CG30" s="236"/>
      <c r="CH30" s="236"/>
      <c r="CI30" s="232"/>
      <c r="CJ30" s="338" t="s">
        <v>993</v>
      </c>
      <c r="CM30" s="232">
        <f>SUM(CR30,CW30,DB30,DG30)</f>
        <v>0</v>
      </c>
      <c r="CN30" s="236"/>
      <c r="CO30" s="236"/>
      <c r="CP30" s="232">
        <f>SUM(CU30,CZ30,DE30,DJ30)</f>
        <v>0</v>
      </c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/>
      <c r="DH30" s="236"/>
      <c r="DI30" s="236"/>
      <c r="DJ30" s="232"/>
      <c r="DL30" s="232">
        <f>SUM(J30,AK30,BL30,CM30)</f>
        <v>136</v>
      </c>
      <c r="DM30" s="236"/>
      <c r="DN30" s="236"/>
      <c r="DO30" s="232">
        <f>SUM(M30,AN30,BO30,CP30)</f>
        <v>0</v>
      </c>
    </row>
    <row r="31" spans="1:119" x14ac:dyDescent="0.3">
      <c r="A31" s="224" t="s">
        <v>1086</v>
      </c>
      <c r="B31" s="224" t="s">
        <v>1056</v>
      </c>
      <c r="D31" s="225" t="s">
        <v>945</v>
      </c>
      <c r="E31" s="226"/>
      <c r="F31" s="226"/>
      <c r="G31" s="226"/>
      <c r="H31" s="226"/>
      <c r="J31" s="232">
        <f t="shared" ref="J31:J93" si="18">SUM(O31,T31,Y31,AD31)</f>
        <v>0</v>
      </c>
      <c r="K31" s="236"/>
      <c r="L31" s="236"/>
      <c r="M31" s="232">
        <f t="shared" ref="M31" si="19">SUM(R31,W31,AB31,AG31)</f>
        <v>0</v>
      </c>
      <c r="O31" s="232"/>
      <c r="P31" s="236"/>
      <c r="Q31" s="236"/>
      <c r="R31" s="232"/>
      <c r="T31" s="232"/>
      <c r="U31" s="236"/>
      <c r="V31" s="236"/>
      <c r="W31" s="232"/>
      <c r="Y31" s="232"/>
      <c r="Z31" s="236"/>
      <c r="AA31" s="236"/>
      <c r="AB31" s="232"/>
      <c r="AD31" s="232"/>
      <c r="AE31" s="236"/>
      <c r="AF31" s="236"/>
      <c r="AG31" s="232"/>
      <c r="AK31" s="303">
        <f t="shared" si="14"/>
        <v>0</v>
      </c>
      <c r="AL31" s="236"/>
      <c r="AM31" s="236"/>
      <c r="AN31" s="232">
        <f t="shared" ref="AN31" si="20">SUM(AS31,AX31,BC31,BH31)</f>
        <v>0</v>
      </c>
      <c r="AP31" s="232"/>
      <c r="AQ31" s="236"/>
      <c r="AR31" s="236"/>
      <c r="AS31" s="232"/>
      <c r="AU31" s="232"/>
      <c r="AV31" s="236"/>
      <c r="AW31" s="236"/>
      <c r="AX31" s="232"/>
      <c r="AZ31" s="232"/>
      <c r="BA31" s="236"/>
      <c r="BB31" s="236"/>
      <c r="BC31" s="232"/>
      <c r="BE31" s="232"/>
      <c r="BF31" s="236"/>
      <c r="BG31" s="236"/>
      <c r="BH31" s="232"/>
      <c r="BL31" s="303">
        <f t="shared" ref="BL31:BL52" si="21">SUM(BQ31,BV31,CA31,CF31)</f>
        <v>35</v>
      </c>
      <c r="BM31" s="236"/>
      <c r="BN31" s="236"/>
      <c r="BO31" s="232">
        <f t="shared" ref="BO31" si="22">SUM(BT31,BY31,CD31,CI31)</f>
        <v>0</v>
      </c>
      <c r="BQ31" s="232">
        <v>18</v>
      </c>
      <c r="BR31" s="236"/>
      <c r="BS31" s="236"/>
      <c r="BT31" s="232"/>
      <c r="BV31" s="232">
        <v>8</v>
      </c>
      <c r="BW31" s="236"/>
      <c r="BX31" s="236"/>
      <c r="BY31" s="232"/>
      <c r="CA31" s="232">
        <v>9</v>
      </c>
      <c r="CB31" s="236"/>
      <c r="CC31" s="236"/>
      <c r="CD31" s="232"/>
      <c r="CF31" s="232"/>
      <c r="CG31" s="236"/>
      <c r="CH31" s="236"/>
      <c r="CI31" s="232"/>
      <c r="CJ31" s="338" t="s">
        <v>994</v>
      </c>
      <c r="CK31" s="338" t="s">
        <v>1048</v>
      </c>
      <c r="CM31" s="232">
        <f t="shared" ref="CM31" si="23">SUM(CR31,CW31,DB31,DG31)</f>
        <v>0</v>
      </c>
      <c r="CN31" s="236"/>
      <c r="CO31" s="236"/>
      <c r="CP31" s="232">
        <f t="shared" ref="CP31" si="24">SUM(CU31,CZ31,DE31,DJ31)</f>
        <v>0</v>
      </c>
      <c r="CR31" s="232"/>
      <c r="CS31" s="236"/>
      <c r="CT31" s="236"/>
      <c r="CU31" s="232"/>
      <c r="CW31" s="232"/>
      <c r="CX31" s="236"/>
      <c r="CY31" s="236"/>
      <c r="CZ31" s="232"/>
      <c r="DB31" s="232"/>
      <c r="DC31" s="236"/>
      <c r="DD31" s="236"/>
      <c r="DE31" s="232"/>
      <c r="DG31" s="232"/>
      <c r="DH31" s="236"/>
      <c r="DI31" s="236"/>
      <c r="DJ31" s="232"/>
      <c r="DL31" s="232">
        <f>SUM(J31,AK31,BL31,CM31)</f>
        <v>35</v>
      </c>
      <c r="DM31" s="236"/>
      <c r="DN31" s="236"/>
      <c r="DO31" s="232">
        <f>SUM(M31,AN31,BO31,CP31)</f>
        <v>0</v>
      </c>
    </row>
    <row r="32" spans="1:119" x14ac:dyDescent="0.3">
      <c r="A32" s="224" t="s">
        <v>982</v>
      </c>
      <c r="B32" s="224"/>
      <c r="D32" s="225" t="s">
        <v>945</v>
      </c>
      <c r="E32" s="226"/>
      <c r="F32" s="226"/>
      <c r="G32" s="226"/>
      <c r="H32" s="226"/>
      <c r="J32" s="232">
        <f t="shared" si="18"/>
        <v>0</v>
      </c>
      <c r="K32" s="236"/>
      <c r="L32" s="236"/>
      <c r="M32" s="232"/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K32" s="303">
        <f t="shared" si="14"/>
        <v>0</v>
      </c>
      <c r="AL32" s="236"/>
      <c r="AM32" s="236"/>
      <c r="AN32" s="232"/>
      <c r="AP32" s="232"/>
      <c r="AQ32" s="236"/>
      <c r="AR32" s="236"/>
      <c r="AS32" s="232"/>
      <c r="AU32" s="232"/>
      <c r="AV32" s="236"/>
      <c r="AW32" s="236"/>
      <c r="AX32" s="232"/>
      <c r="AZ32" s="232"/>
      <c r="BA32" s="236"/>
      <c r="BB32" s="236"/>
      <c r="BC32" s="232"/>
      <c r="BE32" s="232"/>
      <c r="BF32" s="236"/>
      <c r="BG32" s="236"/>
      <c r="BH32" s="232"/>
      <c r="BL32" s="303">
        <f t="shared" si="21"/>
        <v>0</v>
      </c>
      <c r="BM32" s="236"/>
      <c r="BN32" s="236"/>
      <c r="BO32" s="232"/>
      <c r="BQ32" s="232"/>
      <c r="BR32" s="236"/>
      <c r="BS32" s="236"/>
      <c r="BT32" s="232"/>
      <c r="BV32" s="232"/>
      <c r="BW32" s="236"/>
      <c r="BX32" s="236"/>
      <c r="BY32" s="232"/>
      <c r="CA32" s="232"/>
      <c r="CB32" s="236"/>
      <c r="CC32" s="236"/>
      <c r="CD32" s="232"/>
      <c r="CF32" s="232"/>
      <c r="CG32" s="236"/>
      <c r="CH32" s="236"/>
      <c r="CI32" s="232"/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/>
      <c r="DH32" s="236"/>
      <c r="DI32" s="236"/>
      <c r="DJ32" s="232"/>
      <c r="DL32" s="232"/>
      <c r="DM32" s="236"/>
      <c r="DN32" s="236"/>
      <c r="DO32" s="232"/>
    </row>
    <row r="33" spans="1:119" x14ac:dyDescent="0.3">
      <c r="A33" s="224" t="s">
        <v>980</v>
      </c>
      <c r="B33" s="224" t="s">
        <v>1057</v>
      </c>
      <c r="D33" s="225" t="s">
        <v>945</v>
      </c>
      <c r="E33" s="226"/>
      <c r="F33" s="226"/>
      <c r="G33" s="226"/>
      <c r="H33" s="226"/>
      <c r="J33" s="232">
        <f t="shared" si="18"/>
        <v>18</v>
      </c>
      <c r="K33" s="236"/>
      <c r="L33" s="236"/>
      <c r="M33" s="232"/>
      <c r="O33" s="232">
        <v>18</v>
      </c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H33" s="339" t="s">
        <v>995</v>
      </c>
      <c r="AI33" s="338" t="s">
        <v>1043</v>
      </c>
      <c r="AK33" s="303">
        <f t="shared" si="14"/>
        <v>0</v>
      </c>
      <c r="AL33" s="236"/>
      <c r="AM33" s="236"/>
      <c r="AN33" s="232"/>
      <c r="AP33" s="232"/>
      <c r="AQ33" s="236"/>
      <c r="AR33" s="236"/>
      <c r="AS33" s="232"/>
      <c r="AU33" s="232"/>
      <c r="AV33" s="236"/>
      <c r="AW33" s="236"/>
      <c r="AX33" s="232"/>
      <c r="AZ33" s="232"/>
      <c r="BA33" s="236"/>
      <c r="BB33" s="236"/>
      <c r="BC33" s="232"/>
      <c r="BE33" s="232"/>
      <c r="BF33" s="236"/>
      <c r="BG33" s="236"/>
      <c r="BH33" s="232"/>
      <c r="BL33" s="303">
        <f t="shared" si="21"/>
        <v>0</v>
      </c>
      <c r="BM33" s="236"/>
      <c r="BN33" s="236"/>
      <c r="BO33" s="232"/>
      <c r="BQ33" s="232"/>
      <c r="BR33" s="236"/>
      <c r="BS33" s="236"/>
      <c r="BT33" s="232"/>
      <c r="BV33" s="232"/>
      <c r="BW33" s="236"/>
      <c r="BX33" s="236"/>
      <c r="BY33" s="232"/>
      <c r="CA33" s="232"/>
      <c r="CB33" s="236"/>
      <c r="CC33" s="236"/>
      <c r="CD33" s="232"/>
      <c r="CF33" s="232"/>
      <c r="CG33" s="236"/>
      <c r="CH33" s="236"/>
      <c r="CI33" s="232"/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/>
      <c r="DH33" s="236"/>
      <c r="DI33" s="236"/>
      <c r="DJ33" s="232"/>
      <c r="DL33" s="232"/>
      <c r="DM33" s="236"/>
      <c r="DN33" s="236"/>
      <c r="DO33" s="232"/>
    </row>
    <row r="34" spans="1:119" x14ac:dyDescent="0.3">
      <c r="A34" s="224"/>
      <c r="B34" s="224"/>
      <c r="D34" s="225"/>
      <c r="E34" s="226"/>
      <c r="F34" s="226"/>
      <c r="G34" s="226"/>
      <c r="H34" s="226"/>
      <c r="J34" s="232">
        <f t="shared" si="18"/>
        <v>0</v>
      </c>
      <c r="K34" s="236"/>
      <c r="L34" s="236"/>
      <c r="M34" s="232"/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K34" s="303">
        <f t="shared" si="14"/>
        <v>0</v>
      </c>
      <c r="AL34" s="236"/>
      <c r="AM34" s="236"/>
      <c r="AN34" s="232"/>
      <c r="AP34" s="232"/>
      <c r="AQ34" s="236"/>
      <c r="AR34" s="236"/>
      <c r="AS34" s="232"/>
      <c r="AU34" s="232"/>
      <c r="AV34" s="236"/>
      <c r="AW34" s="236"/>
      <c r="AX34" s="232"/>
      <c r="AZ34" s="232"/>
      <c r="BA34" s="236"/>
      <c r="BB34" s="236"/>
      <c r="BC34" s="232"/>
      <c r="BE34" s="232"/>
      <c r="BF34" s="236"/>
      <c r="BG34" s="236"/>
      <c r="BH34" s="232"/>
      <c r="BL34" s="303">
        <f t="shared" si="21"/>
        <v>0</v>
      </c>
      <c r="BM34" s="236"/>
      <c r="BN34" s="236"/>
      <c r="BO34" s="232"/>
      <c r="BQ34" s="232"/>
      <c r="BR34" s="236"/>
      <c r="BS34" s="236"/>
      <c r="BT34" s="232"/>
      <c r="BV34" s="232"/>
      <c r="BW34" s="236"/>
      <c r="BX34" s="236"/>
      <c r="BY34" s="232"/>
      <c r="CA34" s="232"/>
      <c r="CB34" s="236"/>
      <c r="CC34" s="236"/>
      <c r="CD34" s="232"/>
      <c r="CF34" s="232"/>
      <c r="CG34" s="236"/>
      <c r="CH34" s="236"/>
      <c r="CI34" s="232"/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/>
      <c r="DH34" s="236"/>
      <c r="DI34" s="236"/>
      <c r="DJ34" s="232"/>
      <c r="DL34" s="232"/>
      <c r="DM34" s="236"/>
      <c r="DN34" s="236"/>
      <c r="DO34" s="232"/>
    </row>
    <row r="35" spans="1:119" x14ac:dyDescent="0.3">
      <c r="A35" s="224" t="s">
        <v>983</v>
      </c>
      <c r="B35" s="224"/>
      <c r="D35" s="225" t="s">
        <v>945</v>
      </c>
      <c r="E35" s="226"/>
      <c r="F35" s="226"/>
      <c r="G35" s="226"/>
      <c r="H35" s="226"/>
      <c r="J35" s="232">
        <f t="shared" si="18"/>
        <v>0</v>
      </c>
      <c r="K35" s="236"/>
      <c r="L35" s="236"/>
      <c r="M35" s="232"/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K35" s="303">
        <f t="shared" si="14"/>
        <v>0</v>
      </c>
      <c r="AL35" s="236"/>
      <c r="AM35" s="236"/>
      <c r="AN35" s="232"/>
      <c r="AP35" s="232"/>
      <c r="AQ35" s="236"/>
      <c r="AR35" s="236"/>
      <c r="AS35" s="232"/>
      <c r="AU35" s="232"/>
      <c r="AV35" s="236"/>
      <c r="AW35" s="236"/>
      <c r="AX35" s="232"/>
      <c r="AZ35" s="232"/>
      <c r="BA35" s="236"/>
      <c r="BB35" s="236"/>
      <c r="BC35" s="232"/>
      <c r="BE35" s="232"/>
      <c r="BF35" s="236"/>
      <c r="BG35" s="236"/>
      <c r="BH35" s="232"/>
      <c r="BL35" s="303">
        <f t="shared" si="21"/>
        <v>0</v>
      </c>
      <c r="BM35" s="236"/>
      <c r="BN35" s="236"/>
      <c r="BO35" s="232"/>
      <c r="BQ35" s="232"/>
      <c r="BR35" s="236"/>
      <c r="BS35" s="236"/>
      <c r="BT35" s="232"/>
      <c r="BV35" s="232"/>
      <c r="BW35" s="236"/>
      <c r="BX35" s="236"/>
      <c r="BY35" s="232"/>
      <c r="CA35" s="232"/>
      <c r="CB35" s="236"/>
      <c r="CC35" s="236"/>
      <c r="CD35" s="232"/>
      <c r="CF35" s="232"/>
      <c r="CG35" s="236"/>
      <c r="CH35" s="236"/>
      <c r="CI35" s="232"/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/>
      <c r="DH35" s="236"/>
      <c r="DI35" s="236"/>
      <c r="DJ35" s="232"/>
      <c r="DL35" s="232"/>
      <c r="DM35" s="236"/>
      <c r="DN35" s="236"/>
      <c r="DO35" s="232"/>
    </row>
    <row r="36" spans="1:119" x14ac:dyDescent="0.3">
      <c r="A36" s="224" t="s">
        <v>991</v>
      </c>
      <c r="B36" s="224" t="s">
        <v>1058</v>
      </c>
      <c r="D36" s="225" t="s">
        <v>945</v>
      </c>
      <c r="E36" s="226"/>
      <c r="F36" s="226"/>
      <c r="G36" s="226"/>
      <c r="H36" s="226"/>
      <c r="J36" s="232">
        <f t="shared" si="18"/>
        <v>26</v>
      </c>
      <c r="K36" s="236"/>
      <c r="L36" s="236"/>
      <c r="M36" s="232"/>
      <c r="O36" s="232">
        <v>9</v>
      </c>
      <c r="P36" s="236"/>
      <c r="Q36" s="236"/>
      <c r="R36" s="232"/>
      <c r="T36" s="232">
        <v>8</v>
      </c>
      <c r="U36" s="236"/>
      <c r="V36" s="236"/>
      <c r="W36" s="232"/>
      <c r="Y36" s="232">
        <v>9</v>
      </c>
      <c r="Z36" s="236"/>
      <c r="AA36" s="236"/>
      <c r="AB36" s="232"/>
      <c r="AD36" s="232"/>
      <c r="AE36" s="236"/>
      <c r="AF36" s="236"/>
      <c r="AG36" s="232"/>
      <c r="AH36" s="339" t="s">
        <v>1077</v>
      </c>
      <c r="AI36" s="338" t="s">
        <v>1044</v>
      </c>
      <c r="AK36" s="303">
        <f t="shared" si="14"/>
        <v>0</v>
      </c>
      <c r="AL36" s="236"/>
      <c r="AM36" s="236"/>
      <c r="AN36" s="232"/>
      <c r="AP36" s="232"/>
      <c r="AQ36" s="236"/>
      <c r="AR36" s="236"/>
      <c r="AS36" s="232"/>
      <c r="AU36" s="232"/>
      <c r="AV36" s="236"/>
      <c r="AW36" s="236"/>
      <c r="AX36" s="232"/>
      <c r="AZ36" s="232"/>
      <c r="BA36" s="236"/>
      <c r="BB36" s="236"/>
      <c r="BC36" s="232"/>
      <c r="BE36" s="232"/>
      <c r="BF36" s="236"/>
      <c r="BG36" s="236"/>
      <c r="BH36" s="232"/>
      <c r="BL36" s="303">
        <f t="shared" si="21"/>
        <v>0</v>
      </c>
      <c r="BM36" s="236"/>
      <c r="BN36" s="236"/>
      <c r="BO36" s="232"/>
      <c r="BQ36" s="232"/>
      <c r="BR36" s="236"/>
      <c r="BS36" s="236"/>
      <c r="BT36" s="232"/>
      <c r="BV36" s="232"/>
      <c r="BW36" s="236"/>
      <c r="BX36" s="236"/>
      <c r="BY36" s="232"/>
      <c r="CA36" s="232"/>
      <c r="CB36" s="236"/>
      <c r="CC36" s="236"/>
      <c r="CD36" s="232"/>
      <c r="CF36" s="232"/>
      <c r="CG36" s="236"/>
      <c r="CH36" s="236"/>
      <c r="CI36" s="232"/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/>
      <c r="DH36" s="236"/>
      <c r="DI36" s="236"/>
      <c r="DJ36" s="232"/>
      <c r="DL36" s="232"/>
      <c r="DM36" s="236"/>
      <c r="DN36" s="236"/>
      <c r="DO36" s="232"/>
    </row>
    <row r="37" spans="1:119" x14ac:dyDescent="0.3">
      <c r="A37" s="224" t="s">
        <v>990</v>
      </c>
      <c r="B37" s="224" t="s">
        <v>1059</v>
      </c>
      <c r="D37" s="225" t="s">
        <v>945</v>
      </c>
      <c r="E37" s="226"/>
      <c r="F37" s="226"/>
      <c r="G37" s="226"/>
      <c r="H37" s="226"/>
      <c r="J37" s="232">
        <f t="shared" si="18"/>
        <v>31</v>
      </c>
      <c r="K37" s="236"/>
      <c r="L37" s="236"/>
      <c r="M37" s="232"/>
      <c r="O37" s="232">
        <v>9</v>
      </c>
      <c r="P37" s="236"/>
      <c r="Q37" s="236"/>
      <c r="R37" s="232"/>
      <c r="T37" s="232">
        <v>8</v>
      </c>
      <c r="U37" s="236"/>
      <c r="V37" s="236"/>
      <c r="W37" s="232"/>
      <c r="Y37" s="232">
        <v>9</v>
      </c>
      <c r="Z37" s="236"/>
      <c r="AA37" s="236"/>
      <c r="AB37" s="232"/>
      <c r="AD37" s="232">
        <v>5</v>
      </c>
      <c r="AE37" s="236"/>
      <c r="AF37" s="236"/>
      <c r="AG37" s="232"/>
      <c r="AH37" s="339" t="s">
        <v>1077</v>
      </c>
      <c r="AI37" s="338" t="s">
        <v>1040</v>
      </c>
      <c r="AK37" s="303">
        <f t="shared" si="14"/>
        <v>0</v>
      </c>
      <c r="AL37" s="236"/>
      <c r="AM37" s="236"/>
      <c r="AN37" s="232"/>
      <c r="AP37" s="232"/>
      <c r="AQ37" s="236"/>
      <c r="AR37" s="236"/>
      <c r="AS37" s="232"/>
      <c r="AU37" s="232"/>
      <c r="AV37" s="236"/>
      <c r="AW37" s="236"/>
      <c r="AX37" s="232"/>
      <c r="AZ37" s="232"/>
      <c r="BA37" s="236"/>
      <c r="BB37" s="236"/>
      <c r="BC37" s="232"/>
      <c r="BE37" s="232"/>
      <c r="BF37" s="236"/>
      <c r="BG37" s="236"/>
      <c r="BH37" s="232"/>
      <c r="BL37" s="303">
        <f t="shared" si="21"/>
        <v>0</v>
      </c>
      <c r="BM37" s="236"/>
      <c r="BN37" s="236"/>
      <c r="BO37" s="232"/>
      <c r="BQ37" s="232"/>
      <c r="BR37" s="236"/>
      <c r="BS37" s="236"/>
      <c r="BT37" s="232"/>
      <c r="BV37" s="232"/>
      <c r="BW37" s="236"/>
      <c r="BX37" s="236"/>
      <c r="BY37" s="232"/>
      <c r="CA37" s="232"/>
      <c r="CB37" s="236"/>
      <c r="CC37" s="236"/>
      <c r="CD37" s="232"/>
      <c r="CF37" s="232"/>
      <c r="CG37" s="236"/>
      <c r="CH37" s="236"/>
      <c r="CI37" s="232"/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32"/>
      <c r="DC37" s="236"/>
      <c r="DD37" s="236"/>
      <c r="DE37" s="232"/>
      <c r="DG37" s="232"/>
      <c r="DH37" s="236"/>
      <c r="DI37" s="236"/>
      <c r="DJ37" s="232"/>
      <c r="DL37" s="232"/>
      <c r="DM37" s="236"/>
      <c r="DN37" s="236"/>
      <c r="DO37" s="232"/>
    </row>
    <row r="38" spans="1:119" x14ac:dyDescent="0.3">
      <c r="A38" s="224" t="s">
        <v>984</v>
      </c>
      <c r="B38" s="224" t="s">
        <v>1060</v>
      </c>
      <c r="D38" s="225" t="s">
        <v>945</v>
      </c>
      <c r="E38" s="226"/>
      <c r="F38" s="226"/>
      <c r="G38" s="226"/>
      <c r="H38" s="226"/>
      <c r="J38" s="232">
        <f t="shared" si="18"/>
        <v>62</v>
      </c>
      <c r="K38" s="236"/>
      <c r="L38" s="236"/>
      <c r="M38" s="232"/>
      <c r="O38" s="232">
        <v>18</v>
      </c>
      <c r="P38" s="236"/>
      <c r="Q38" s="236"/>
      <c r="R38" s="232"/>
      <c r="T38" s="232">
        <v>16</v>
      </c>
      <c r="U38" s="236"/>
      <c r="V38" s="236"/>
      <c r="W38" s="232"/>
      <c r="Y38" s="232">
        <v>18</v>
      </c>
      <c r="Z38" s="236"/>
      <c r="AA38" s="236"/>
      <c r="AB38" s="232"/>
      <c r="AD38" s="232">
        <v>10</v>
      </c>
      <c r="AE38" s="236"/>
      <c r="AF38" s="236"/>
      <c r="AG38" s="232"/>
      <c r="AH38" s="339" t="s">
        <v>1028</v>
      </c>
      <c r="AI38" s="338" t="s">
        <v>1042</v>
      </c>
      <c r="AK38" s="303">
        <f t="shared" si="14"/>
        <v>0</v>
      </c>
      <c r="AL38" s="236"/>
      <c r="AM38" s="236"/>
      <c r="AN38" s="232"/>
      <c r="AP38" s="232"/>
      <c r="AQ38" s="236"/>
      <c r="AR38" s="236"/>
      <c r="AS38" s="232"/>
      <c r="AU38" s="232"/>
      <c r="AV38" s="236"/>
      <c r="AW38" s="236"/>
      <c r="AX38" s="232"/>
      <c r="AZ38" s="232"/>
      <c r="BA38" s="236"/>
      <c r="BB38" s="236"/>
      <c r="BC38" s="232"/>
      <c r="BE38" s="232"/>
      <c r="BF38" s="236"/>
      <c r="BG38" s="236"/>
      <c r="BH38" s="232"/>
      <c r="BL38" s="303">
        <f t="shared" si="21"/>
        <v>0</v>
      </c>
      <c r="BM38" s="236"/>
      <c r="BN38" s="236"/>
      <c r="BO38" s="232"/>
      <c r="BQ38" s="232"/>
      <c r="BR38" s="236"/>
      <c r="BS38" s="236"/>
      <c r="BT38" s="232"/>
      <c r="BV38" s="232"/>
      <c r="BW38" s="236"/>
      <c r="BX38" s="236"/>
      <c r="BY38" s="232"/>
      <c r="CA38" s="232"/>
      <c r="CB38" s="236"/>
      <c r="CC38" s="236"/>
      <c r="CD38" s="232"/>
      <c r="CF38" s="232"/>
      <c r="CG38" s="236"/>
      <c r="CH38" s="236"/>
      <c r="CI38" s="232"/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/>
      <c r="DH38" s="236"/>
      <c r="DI38" s="236"/>
      <c r="DJ38" s="232"/>
      <c r="DL38" s="232"/>
      <c r="DM38" s="236"/>
      <c r="DN38" s="236"/>
      <c r="DO38" s="232"/>
    </row>
    <row r="39" spans="1:119" x14ac:dyDescent="0.3">
      <c r="A39" s="224" t="s">
        <v>998</v>
      </c>
      <c r="B39" s="224"/>
      <c r="D39" s="225" t="s">
        <v>945</v>
      </c>
      <c r="E39" s="226"/>
      <c r="F39" s="226"/>
      <c r="G39" s="226"/>
      <c r="H39" s="226"/>
      <c r="J39" s="232">
        <f t="shared" si="18"/>
        <v>0</v>
      </c>
      <c r="K39" s="236"/>
      <c r="L39" s="236"/>
      <c r="M39" s="232"/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K39" s="303">
        <f t="shared" si="14"/>
        <v>0</v>
      </c>
      <c r="AL39" s="236"/>
      <c r="AM39" s="236"/>
      <c r="AN39" s="232"/>
      <c r="AP39" s="232"/>
      <c r="AQ39" s="236"/>
      <c r="AR39" s="236"/>
      <c r="AS39" s="232"/>
      <c r="AU39" s="232"/>
      <c r="AV39" s="236"/>
      <c r="AW39" s="236"/>
      <c r="AX39" s="232"/>
      <c r="AZ39" s="232"/>
      <c r="BA39" s="236"/>
      <c r="BB39" s="236"/>
      <c r="BC39" s="232"/>
      <c r="BE39" s="232"/>
      <c r="BF39" s="236"/>
      <c r="BG39" s="236"/>
      <c r="BH39" s="232"/>
      <c r="BL39" s="303">
        <f t="shared" si="21"/>
        <v>0</v>
      </c>
      <c r="BM39" s="236"/>
      <c r="BN39" s="236"/>
      <c r="BO39" s="232"/>
      <c r="BQ39" s="232"/>
      <c r="BR39" s="236"/>
      <c r="BS39" s="236"/>
      <c r="BT39" s="232"/>
      <c r="BV39" s="232"/>
      <c r="BW39" s="236"/>
      <c r="BX39" s="236"/>
      <c r="BY39" s="232"/>
      <c r="CA39" s="232"/>
      <c r="CB39" s="236"/>
      <c r="CC39" s="236"/>
      <c r="CD39" s="232"/>
      <c r="CF39" s="232"/>
      <c r="CG39" s="236"/>
      <c r="CH39" s="236"/>
      <c r="CI39" s="232"/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/>
      <c r="DH39" s="236"/>
      <c r="DI39" s="236"/>
      <c r="DJ39" s="232"/>
      <c r="DL39" s="232"/>
      <c r="DM39" s="236"/>
      <c r="DN39" s="236"/>
      <c r="DO39" s="232"/>
    </row>
    <row r="40" spans="1:119" x14ac:dyDescent="0.3">
      <c r="A40" s="224" t="s">
        <v>999</v>
      </c>
      <c r="B40" s="224"/>
      <c r="D40" s="225" t="s">
        <v>945</v>
      </c>
      <c r="E40" s="226"/>
      <c r="F40" s="226"/>
      <c r="G40" s="226"/>
      <c r="H40" s="226"/>
      <c r="J40" s="232">
        <f t="shared" si="18"/>
        <v>0</v>
      </c>
      <c r="K40" s="236"/>
      <c r="L40" s="236"/>
      <c r="M40" s="232"/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K40" s="303">
        <f t="shared" si="14"/>
        <v>0</v>
      </c>
      <c r="AL40" s="236"/>
      <c r="AM40" s="236"/>
      <c r="AN40" s="232"/>
      <c r="AP40" s="232"/>
      <c r="AQ40" s="236"/>
      <c r="AR40" s="236"/>
      <c r="AS40" s="232"/>
      <c r="AU40" s="232"/>
      <c r="AV40" s="236"/>
      <c r="AW40" s="236"/>
      <c r="AX40" s="232"/>
      <c r="AZ40" s="232"/>
      <c r="BA40" s="236"/>
      <c r="BB40" s="236"/>
      <c r="BC40" s="232"/>
      <c r="BE40" s="232"/>
      <c r="BF40" s="236"/>
      <c r="BG40" s="236"/>
      <c r="BH40" s="232"/>
      <c r="BL40" s="303">
        <f t="shared" si="21"/>
        <v>0</v>
      </c>
      <c r="BM40" s="236"/>
      <c r="BN40" s="236"/>
      <c r="BO40" s="232"/>
      <c r="BQ40" s="232"/>
      <c r="BR40" s="236"/>
      <c r="BS40" s="236"/>
      <c r="BT40" s="232"/>
      <c r="BV40" s="232"/>
      <c r="BW40" s="236"/>
      <c r="BX40" s="236"/>
      <c r="BY40" s="232"/>
      <c r="CA40" s="232"/>
      <c r="CB40" s="236"/>
      <c r="CC40" s="236"/>
      <c r="CD40" s="232"/>
      <c r="CF40" s="232"/>
      <c r="CG40" s="236"/>
      <c r="CH40" s="236"/>
      <c r="CI40" s="232"/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/>
      <c r="DH40" s="236"/>
      <c r="DI40" s="236"/>
      <c r="DJ40" s="232"/>
      <c r="DL40" s="232"/>
      <c r="DM40" s="236"/>
      <c r="DN40" s="236"/>
      <c r="DO40" s="232"/>
    </row>
    <row r="41" spans="1:119" x14ac:dyDescent="0.3">
      <c r="A41" s="224" t="s">
        <v>1000</v>
      </c>
      <c r="B41" s="224"/>
      <c r="D41" s="225" t="s">
        <v>945</v>
      </c>
      <c r="E41" s="226"/>
      <c r="F41" s="226"/>
      <c r="G41" s="226"/>
      <c r="H41" s="226"/>
      <c r="J41" s="232">
        <f t="shared" si="18"/>
        <v>0</v>
      </c>
      <c r="K41" s="236"/>
      <c r="L41" s="236"/>
      <c r="M41" s="232"/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K41" s="303">
        <f t="shared" si="14"/>
        <v>0</v>
      </c>
      <c r="AL41" s="236"/>
      <c r="AM41" s="236"/>
      <c r="AN41" s="232"/>
      <c r="AP41" s="232"/>
      <c r="AQ41" s="236"/>
      <c r="AR41" s="236"/>
      <c r="AS41" s="232"/>
      <c r="AU41" s="232"/>
      <c r="AV41" s="236"/>
      <c r="AW41" s="236"/>
      <c r="AX41" s="232"/>
      <c r="AZ41" s="232"/>
      <c r="BA41" s="236"/>
      <c r="BB41" s="236"/>
      <c r="BC41" s="232"/>
      <c r="BE41" s="232"/>
      <c r="BF41" s="236"/>
      <c r="BG41" s="236"/>
      <c r="BH41" s="232"/>
      <c r="BL41" s="303">
        <f t="shared" si="21"/>
        <v>0</v>
      </c>
      <c r="BM41" s="236"/>
      <c r="BN41" s="236"/>
      <c r="BO41" s="232"/>
      <c r="BQ41" s="232"/>
      <c r="BR41" s="236"/>
      <c r="BS41" s="236"/>
      <c r="BT41" s="232"/>
      <c r="BV41" s="232"/>
      <c r="BW41" s="236"/>
      <c r="BX41" s="236"/>
      <c r="BY41" s="232"/>
      <c r="CA41" s="232"/>
      <c r="CB41" s="236"/>
      <c r="CC41" s="236"/>
      <c r="CD41" s="232"/>
      <c r="CF41" s="232"/>
      <c r="CG41" s="236"/>
      <c r="CH41" s="236"/>
      <c r="CI41" s="232"/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/>
      <c r="DH41" s="236"/>
      <c r="DI41" s="236"/>
      <c r="DJ41" s="232"/>
      <c r="DL41" s="232"/>
      <c r="DM41" s="236"/>
      <c r="DN41" s="236"/>
      <c r="DO41" s="232"/>
    </row>
    <row r="42" spans="1:119" x14ac:dyDescent="0.3">
      <c r="A42" s="224" t="s">
        <v>1001</v>
      </c>
      <c r="B42" s="224"/>
      <c r="D42" s="225" t="s">
        <v>945</v>
      </c>
      <c r="E42" s="226"/>
      <c r="F42" s="226"/>
      <c r="G42" s="226"/>
      <c r="H42" s="226"/>
      <c r="J42" s="232">
        <f t="shared" si="18"/>
        <v>0</v>
      </c>
      <c r="K42" s="236"/>
      <c r="L42" s="236"/>
      <c r="M42" s="232"/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K42" s="303">
        <f t="shared" si="14"/>
        <v>0</v>
      </c>
      <c r="AL42" s="236"/>
      <c r="AM42" s="236"/>
      <c r="AN42" s="232"/>
      <c r="AP42" s="232"/>
      <c r="AQ42" s="236"/>
      <c r="AR42" s="236"/>
      <c r="AS42" s="232"/>
      <c r="AU42" s="232"/>
      <c r="AV42" s="236"/>
      <c r="AW42" s="236"/>
      <c r="AX42" s="232"/>
      <c r="AZ42" s="232"/>
      <c r="BA42" s="236"/>
      <c r="BB42" s="236"/>
      <c r="BC42" s="232"/>
      <c r="BE42" s="232"/>
      <c r="BF42" s="236"/>
      <c r="BG42" s="236"/>
      <c r="BH42" s="232"/>
      <c r="BL42" s="303">
        <f t="shared" si="21"/>
        <v>0</v>
      </c>
      <c r="BM42" s="236"/>
      <c r="BN42" s="236"/>
      <c r="BO42" s="232"/>
      <c r="BQ42" s="232"/>
      <c r="BR42" s="236"/>
      <c r="BS42" s="236"/>
      <c r="BT42" s="232"/>
      <c r="BV42" s="232"/>
      <c r="BW42" s="236"/>
      <c r="BX42" s="236"/>
      <c r="BY42" s="232"/>
      <c r="CA42" s="232"/>
      <c r="CB42" s="236"/>
      <c r="CC42" s="236"/>
      <c r="CD42" s="232"/>
      <c r="CF42" s="232"/>
      <c r="CG42" s="236"/>
      <c r="CH42" s="236"/>
      <c r="CI42" s="232"/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/>
      <c r="DH42" s="236"/>
      <c r="DI42" s="236"/>
      <c r="DJ42" s="232"/>
      <c r="DL42" s="232"/>
      <c r="DM42" s="236"/>
      <c r="DN42" s="236"/>
      <c r="DO42" s="232"/>
    </row>
    <row r="43" spans="1:119" x14ac:dyDescent="0.3">
      <c r="A43" s="224" t="s">
        <v>985</v>
      </c>
      <c r="B43" s="224" t="s">
        <v>1061</v>
      </c>
      <c r="D43" s="225" t="s">
        <v>945</v>
      </c>
      <c r="E43" s="226"/>
      <c r="F43" s="226"/>
      <c r="G43" s="226"/>
      <c r="H43" s="226"/>
      <c r="J43" s="232">
        <f t="shared" si="18"/>
        <v>31</v>
      </c>
      <c r="K43" s="236"/>
      <c r="L43" s="236"/>
      <c r="M43" s="232"/>
      <c r="O43" s="232">
        <v>9</v>
      </c>
      <c r="P43" s="236"/>
      <c r="Q43" s="236"/>
      <c r="R43" s="232"/>
      <c r="T43" s="232">
        <v>8</v>
      </c>
      <c r="U43" s="236"/>
      <c r="V43" s="236"/>
      <c r="W43" s="232"/>
      <c r="Y43" s="232">
        <v>9</v>
      </c>
      <c r="Z43" s="236"/>
      <c r="AA43" s="236"/>
      <c r="AB43" s="232"/>
      <c r="AD43" s="232">
        <v>5</v>
      </c>
      <c r="AE43" s="236"/>
      <c r="AF43" s="236"/>
      <c r="AG43" s="232"/>
      <c r="AH43" s="339" t="s">
        <v>995</v>
      </c>
      <c r="AI43" s="338" t="s">
        <v>1040</v>
      </c>
      <c r="AK43" s="303">
        <f t="shared" si="14"/>
        <v>0</v>
      </c>
      <c r="AL43" s="236"/>
      <c r="AM43" s="236"/>
      <c r="AN43" s="232"/>
      <c r="AP43" s="232"/>
      <c r="AQ43" s="236"/>
      <c r="AR43" s="236"/>
      <c r="AS43" s="232"/>
      <c r="AU43" s="232"/>
      <c r="AV43" s="236"/>
      <c r="AW43" s="236"/>
      <c r="AX43" s="232"/>
      <c r="AZ43" s="232"/>
      <c r="BA43" s="236"/>
      <c r="BB43" s="236"/>
      <c r="BC43" s="232"/>
      <c r="BE43" s="232"/>
      <c r="BF43" s="236"/>
      <c r="BG43" s="236"/>
      <c r="BH43" s="232"/>
      <c r="BL43" s="303">
        <f t="shared" si="21"/>
        <v>0</v>
      </c>
      <c r="BM43" s="236"/>
      <c r="BN43" s="236"/>
      <c r="BO43" s="232"/>
      <c r="BQ43" s="232"/>
      <c r="BR43" s="236"/>
      <c r="BS43" s="236"/>
      <c r="BT43" s="232"/>
      <c r="BV43" s="232"/>
      <c r="BW43" s="236"/>
      <c r="BX43" s="236"/>
      <c r="BY43" s="232"/>
      <c r="CA43" s="232"/>
      <c r="CB43" s="236"/>
      <c r="CC43" s="236"/>
      <c r="CD43" s="232"/>
      <c r="CF43" s="232"/>
      <c r="CG43" s="236"/>
      <c r="CH43" s="236"/>
      <c r="CI43" s="232"/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/>
      <c r="DH43" s="236"/>
      <c r="DI43" s="236"/>
      <c r="DJ43" s="232"/>
      <c r="DL43" s="232"/>
      <c r="DM43" s="236"/>
      <c r="DN43" s="236"/>
      <c r="DO43" s="232"/>
    </row>
    <row r="44" spans="1:119" x14ac:dyDescent="0.3">
      <c r="A44" s="224"/>
      <c r="B44" s="224"/>
      <c r="D44" s="225"/>
      <c r="E44" s="226"/>
      <c r="F44" s="226"/>
      <c r="G44" s="226"/>
      <c r="H44" s="226"/>
      <c r="J44" s="232">
        <f t="shared" si="18"/>
        <v>0</v>
      </c>
      <c r="K44" s="236"/>
      <c r="L44" s="236"/>
      <c r="M44" s="232"/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K44" s="303">
        <f t="shared" si="14"/>
        <v>0</v>
      </c>
      <c r="AL44" s="236"/>
      <c r="AM44" s="236"/>
      <c r="AN44" s="232"/>
      <c r="AP44" s="232"/>
      <c r="AQ44" s="236"/>
      <c r="AR44" s="236"/>
      <c r="AS44" s="232"/>
      <c r="AU44" s="232"/>
      <c r="AV44" s="236"/>
      <c r="AW44" s="236"/>
      <c r="AX44" s="232"/>
      <c r="AZ44" s="232"/>
      <c r="BA44" s="236"/>
      <c r="BB44" s="236"/>
      <c r="BC44" s="232"/>
      <c r="BE44" s="232"/>
      <c r="BF44" s="236"/>
      <c r="BG44" s="236"/>
      <c r="BH44" s="232"/>
      <c r="BL44" s="303">
        <f t="shared" si="21"/>
        <v>0</v>
      </c>
      <c r="BM44" s="236"/>
      <c r="BN44" s="236"/>
      <c r="BO44" s="232"/>
      <c r="BQ44" s="232"/>
      <c r="BR44" s="236"/>
      <c r="BS44" s="236"/>
      <c r="BT44" s="232"/>
      <c r="BV44" s="232"/>
      <c r="BW44" s="236"/>
      <c r="BX44" s="236"/>
      <c r="BY44" s="232"/>
      <c r="CA44" s="232"/>
      <c r="CB44" s="236"/>
      <c r="CC44" s="236"/>
      <c r="CD44" s="232"/>
      <c r="CF44" s="232"/>
      <c r="CG44" s="236"/>
      <c r="CH44" s="236"/>
      <c r="CI44" s="232"/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/>
      <c r="DH44" s="236"/>
      <c r="DI44" s="236"/>
      <c r="DJ44" s="232"/>
      <c r="DL44" s="232"/>
      <c r="DM44" s="236"/>
      <c r="DN44" s="236"/>
      <c r="DO44" s="232"/>
    </row>
    <row r="45" spans="1:119" x14ac:dyDescent="0.3">
      <c r="A45" s="224" t="s">
        <v>986</v>
      </c>
      <c r="B45" s="224" t="s">
        <v>1062</v>
      </c>
      <c r="D45" s="225" t="s">
        <v>945</v>
      </c>
      <c r="E45" s="226"/>
      <c r="F45" s="226"/>
      <c r="G45" s="226"/>
      <c r="H45" s="226"/>
      <c r="J45" s="232">
        <f t="shared" si="18"/>
        <v>31</v>
      </c>
      <c r="K45" s="236"/>
      <c r="L45" s="236"/>
      <c r="M45" s="232"/>
      <c r="O45" s="232">
        <v>9</v>
      </c>
      <c r="P45" s="236"/>
      <c r="Q45" s="236"/>
      <c r="R45" s="232"/>
      <c r="T45" s="232">
        <v>8</v>
      </c>
      <c r="U45" s="236"/>
      <c r="V45" s="236"/>
      <c r="W45" s="232"/>
      <c r="Y45" s="232">
        <v>9</v>
      </c>
      <c r="Z45" s="236"/>
      <c r="AA45" s="236"/>
      <c r="AB45" s="232"/>
      <c r="AD45" s="232">
        <v>5</v>
      </c>
      <c r="AE45" s="236"/>
      <c r="AF45" s="236"/>
      <c r="AG45" s="232"/>
      <c r="AH45" s="339" t="s">
        <v>996</v>
      </c>
      <c r="AI45" s="338" t="s">
        <v>1040</v>
      </c>
      <c r="AK45" s="303">
        <f t="shared" si="14"/>
        <v>0</v>
      </c>
      <c r="AL45" s="236"/>
      <c r="AM45" s="236"/>
      <c r="AN45" s="232"/>
      <c r="AP45" s="232"/>
      <c r="AQ45" s="236"/>
      <c r="AR45" s="236"/>
      <c r="AS45" s="232"/>
      <c r="AU45" s="232"/>
      <c r="AV45" s="236"/>
      <c r="AW45" s="236"/>
      <c r="AX45" s="232"/>
      <c r="AZ45" s="232"/>
      <c r="BA45" s="236"/>
      <c r="BB45" s="236"/>
      <c r="BC45" s="232"/>
      <c r="BE45" s="232"/>
      <c r="BF45" s="236"/>
      <c r="BG45" s="236"/>
      <c r="BH45" s="232"/>
      <c r="BI45" s="338" t="s">
        <v>996</v>
      </c>
      <c r="BL45" s="303">
        <f t="shared" si="21"/>
        <v>0</v>
      </c>
      <c r="BM45" s="236"/>
      <c r="BN45" s="236"/>
      <c r="BO45" s="232"/>
      <c r="BQ45" s="232"/>
      <c r="BR45" s="236"/>
      <c r="BS45" s="236"/>
      <c r="BT45" s="232"/>
      <c r="BV45" s="232"/>
      <c r="BW45" s="236"/>
      <c r="BX45" s="236"/>
      <c r="BY45" s="232"/>
      <c r="CA45" s="232"/>
      <c r="CB45" s="236"/>
      <c r="CC45" s="236"/>
      <c r="CD45" s="232"/>
      <c r="CF45" s="232"/>
      <c r="CG45" s="236"/>
      <c r="CH45" s="236"/>
      <c r="CI45" s="232"/>
      <c r="CM45" s="232"/>
      <c r="CN45" s="236"/>
      <c r="CO45" s="236"/>
      <c r="CP45" s="232"/>
      <c r="CR45" s="232"/>
      <c r="CS45" s="236"/>
      <c r="CT45" s="236"/>
      <c r="CU45" s="232"/>
      <c r="CW45" s="232"/>
      <c r="CX45" s="236"/>
      <c r="CY45" s="236"/>
      <c r="CZ45" s="232"/>
      <c r="DB45" s="232"/>
      <c r="DC45" s="236"/>
      <c r="DD45" s="236"/>
      <c r="DE45" s="232"/>
      <c r="DG45" s="232"/>
      <c r="DH45" s="236"/>
      <c r="DI45" s="236"/>
      <c r="DJ45" s="232"/>
      <c r="DL45" s="232"/>
      <c r="DM45" s="236"/>
      <c r="DN45" s="236"/>
      <c r="DO45" s="232"/>
    </row>
    <row r="46" spans="1:119" x14ac:dyDescent="0.3">
      <c r="A46" s="224" t="s">
        <v>1002</v>
      </c>
      <c r="B46" s="224" t="s">
        <v>1063</v>
      </c>
      <c r="D46" s="225" t="s">
        <v>945</v>
      </c>
      <c r="E46" s="226"/>
      <c r="F46" s="226"/>
      <c r="G46" s="226"/>
      <c r="H46" s="226"/>
      <c r="J46" s="232">
        <f t="shared" si="18"/>
        <v>62</v>
      </c>
      <c r="K46" s="236"/>
      <c r="L46" s="236"/>
      <c r="M46" s="232">
        <f t="shared" ref="M46" si="25">SUM(R46,W46,AB46,AG46)</f>
        <v>0</v>
      </c>
      <c r="O46" s="232">
        <v>18</v>
      </c>
      <c r="P46" s="236"/>
      <c r="Q46" s="236"/>
      <c r="R46" s="232"/>
      <c r="T46" s="232">
        <v>16</v>
      </c>
      <c r="U46" s="236"/>
      <c r="V46" s="236"/>
      <c r="W46" s="232"/>
      <c r="Y46" s="232">
        <v>18</v>
      </c>
      <c r="Z46" s="236"/>
      <c r="AA46" s="236"/>
      <c r="AB46" s="232"/>
      <c r="AD46" s="232">
        <v>10</v>
      </c>
      <c r="AE46" s="236"/>
      <c r="AF46" s="236"/>
      <c r="AG46" s="232"/>
      <c r="AH46" s="339" t="s">
        <v>996</v>
      </c>
      <c r="AI46" s="338" t="s">
        <v>1042</v>
      </c>
      <c r="AK46" s="303">
        <f t="shared" si="14"/>
        <v>44</v>
      </c>
      <c r="AL46" s="236"/>
      <c r="AM46" s="236"/>
      <c r="AN46" s="232">
        <f t="shared" ref="AN46" si="26">SUM(AS46,AX46,BC46,BH46)</f>
        <v>0</v>
      </c>
      <c r="AP46" s="232">
        <v>18</v>
      </c>
      <c r="AQ46" s="236"/>
      <c r="AR46" s="236"/>
      <c r="AS46" s="232"/>
      <c r="AU46" s="232">
        <v>8</v>
      </c>
      <c r="AV46" s="236"/>
      <c r="AW46" s="236"/>
      <c r="AX46" s="232"/>
      <c r="AZ46" s="232">
        <v>18</v>
      </c>
      <c r="BA46" s="236"/>
      <c r="BB46" s="236"/>
      <c r="BC46" s="232"/>
      <c r="BE46" s="232"/>
      <c r="BF46" s="236"/>
      <c r="BG46" s="236"/>
      <c r="BH46" s="232"/>
      <c r="BI46" s="338" t="s">
        <v>996</v>
      </c>
      <c r="BJ46" s="338" t="s">
        <v>1084</v>
      </c>
      <c r="BL46" s="303">
        <f t="shared" si="21"/>
        <v>26</v>
      </c>
      <c r="BM46" s="236"/>
      <c r="BN46" s="236"/>
      <c r="BO46" s="232">
        <f t="shared" ref="BO46" si="27">SUM(BT46,BY46,CD46,CI46)</f>
        <v>0</v>
      </c>
      <c r="BQ46" s="232">
        <v>9</v>
      </c>
      <c r="BR46" s="236"/>
      <c r="BS46" s="236"/>
      <c r="BT46" s="232"/>
      <c r="BV46" s="232">
        <v>8</v>
      </c>
      <c r="BW46" s="236"/>
      <c r="BX46" s="236"/>
      <c r="BY46" s="232"/>
      <c r="CA46" s="232">
        <v>9</v>
      </c>
      <c r="CB46" s="236"/>
      <c r="CC46" s="236"/>
      <c r="CD46" s="232"/>
      <c r="CF46" s="232"/>
      <c r="CG46" s="236"/>
      <c r="CH46" s="236"/>
      <c r="CI46" s="232"/>
      <c r="CJ46" s="338" t="s">
        <v>994</v>
      </c>
      <c r="CK46" s="338" t="s">
        <v>1044</v>
      </c>
      <c r="CM46" s="232">
        <f t="shared" ref="CM46" si="28">SUM(CR46,CW46,DB46,DG46)</f>
        <v>0</v>
      </c>
      <c r="CN46" s="236"/>
      <c r="CO46" s="236"/>
      <c r="CP46" s="232">
        <f t="shared" ref="CP46" si="29">SUM(CU46,CZ46,DE46,DJ46)</f>
        <v>0</v>
      </c>
      <c r="CR46" s="232"/>
      <c r="CS46" s="236"/>
      <c r="CT46" s="236"/>
      <c r="CU46" s="232"/>
      <c r="CW46" s="232"/>
      <c r="CX46" s="236"/>
      <c r="CY46" s="236"/>
      <c r="CZ46" s="232"/>
      <c r="DB46" s="232"/>
      <c r="DC46" s="236"/>
      <c r="DD46" s="236"/>
      <c r="DE46" s="232"/>
      <c r="DG46" s="232"/>
      <c r="DH46" s="236"/>
      <c r="DI46" s="236"/>
      <c r="DJ46" s="232"/>
      <c r="DL46" s="232">
        <f>SUM(J46,AK46,BL46,CM46)</f>
        <v>132</v>
      </c>
      <c r="DM46" s="236"/>
      <c r="DN46" s="236"/>
      <c r="DO46" s="232">
        <f>SUM(M46,AN46,BO46,CP46)</f>
        <v>0</v>
      </c>
    </row>
    <row r="47" spans="1:119" x14ac:dyDescent="0.3">
      <c r="A47" s="224"/>
      <c r="B47" s="224"/>
      <c r="D47" s="225"/>
      <c r="E47" s="226"/>
      <c r="F47" s="226"/>
      <c r="G47" s="226"/>
      <c r="H47" s="226"/>
      <c r="J47" s="232">
        <f t="shared" si="18"/>
        <v>0</v>
      </c>
      <c r="K47" s="236"/>
      <c r="L47" s="236"/>
      <c r="M47" s="232"/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K47" s="303">
        <f t="shared" si="14"/>
        <v>0</v>
      </c>
      <c r="AL47" s="236"/>
      <c r="AM47" s="236"/>
      <c r="AN47" s="232"/>
      <c r="AP47" s="232"/>
      <c r="AQ47" s="236"/>
      <c r="AR47" s="236"/>
      <c r="AS47" s="232"/>
      <c r="AU47" s="232"/>
      <c r="AV47" s="236"/>
      <c r="AW47" s="236"/>
      <c r="AX47" s="232"/>
      <c r="AZ47" s="232"/>
      <c r="BA47" s="236"/>
      <c r="BB47" s="236"/>
      <c r="BC47" s="232"/>
      <c r="BE47" s="232"/>
      <c r="BF47" s="236"/>
      <c r="BG47" s="236"/>
      <c r="BH47" s="232"/>
      <c r="BL47" s="303">
        <f t="shared" si="21"/>
        <v>0</v>
      </c>
      <c r="BM47" s="236"/>
      <c r="BN47" s="236"/>
      <c r="BO47" s="232"/>
      <c r="BQ47" s="232"/>
      <c r="BR47" s="236"/>
      <c r="BS47" s="236"/>
      <c r="BT47" s="232"/>
      <c r="BV47" s="232"/>
      <c r="BW47" s="236"/>
      <c r="BX47" s="236"/>
      <c r="BY47" s="232"/>
      <c r="CA47" s="232"/>
      <c r="CB47" s="236"/>
      <c r="CC47" s="236"/>
      <c r="CD47" s="232"/>
      <c r="CF47" s="232"/>
      <c r="CG47" s="236"/>
      <c r="CH47" s="236"/>
      <c r="CI47" s="232"/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/>
      <c r="DH47" s="236"/>
      <c r="DI47" s="236"/>
      <c r="DJ47" s="232"/>
      <c r="DL47" s="232"/>
      <c r="DM47" s="236"/>
      <c r="DN47" s="236"/>
      <c r="DO47" s="232"/>
    </row>
    <row r="48" spans="1:119" x14ac:dyDescent="0.3">
      <c r="A48" s="224" t="s">
        <v>987</v>
      </c>
      <c r="B48" s="224"/>
      <c r="D48" s="225" t="s">
        <v>945</v>
      </c>
      <c r="E48" s="226"/>
      <c r="F48" s="226"/>
      <c r="G48" s="226"/>
      <c r="H48" s="226"/>
      <c r="J48" s="232">
        <f t="shared" si="18"/>
        <v>0</v>
      </c>
      <c r="K48" s="236"/>
      <c r="L48" s="236"/>
      <c r="M48" s="232"/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K48" s="303">
        <f t="shared" si="14"/>
        <v>0</v>
      </c>
      <c r="AL48" s="236"/>
      <c r="AM48" s="236"/>
      <c r="AN48" s="232"/>
      <c r="AP48" s="232"/>
      <c r="AQ48" s="236"/>
      <c r="AR48" s="236"/>
      <c r="AS48" s="232"/>
      <c r="AU48" s="232"/>
      <c r="AV48" s="236"/>
      <c r="AW48" s="236"/>
      <c r="AX48" s="232"/>
      <c r="AZ48" s="232"/>
      <c r="BA48" s="236"/>
      <c r="BB48" s="236"/>
      <c r="BC48" s="232"/>
      <c r="BE48" s="232"/>
      <c r="BF48" s="236"/>
      <c r="BG48" s="236"/>
      <c r="BH48" s="232"/>
      <c r="BL48" s="303">
        <f t="shared" si="21"/>
        <v>0</v>
      </c>
      <c r="BM48" s="236"/>
      <c r="BN48" s="236"/>
      <c r="BO48" s="232"/>
      <c r="BQ48" s="232"/>
      <c r="BR48" s="236"/>
      <c r="BS48" s="236"/>
      <c r="BT48" s="232"/>
      <c r="BV48" s="232"/>
      <c r="BW48" s="236"/>
      <c r="BX48" s="236"/>
      <c r="BY48" s="232"/>
      <c r="CA48" s="232"/>
      <c r="CB48" s="236"/>
      <c r="CC48" s="236"/>
      <c r="CD48" s="232"/>
      <c r="CF48" s="232"/>
      <c r="CG48" s="236"/>
      <c r="CH48" s="236"/>
      <c r="CI48" s="232"/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/>
      <c r="DH48" s="236"/>
      <c r="DI48" s="236"/>
      <c r="DJ48" s="232"/>
      <c r="DL48" s="232"/>
      <c r="DM48" s="236"/>
      <c r="DN48" s="236"/>
      <c r="DO48" s="232"/>
    </row>
    <row r="49" spans="1:119" x14ac:dyDescent="0.3">
      <c r="A49" s="224" t="s">
        <v>1003</v>
      </c>
      <c r="B49" s="224" t="s">
        <v>1064</v>
      </c>
      <c r="D49" s="225" t="s">
        <v>945</v>
      </c>
      <c r="E49" s="226"/>
      <c r="F49" s="226"/>
      <c r="G49" s="226"/>
      <c r="H49" s="226"/>
      <c r="J49" s="232">
        <f t="shared" si="18"/>
        <v>9</v>
      </c>
      <c r="K49" s="236"/>
      <c r="L49" s="236"/>
      <c r="M49" s="232"/>
      <c r="O49" s="232">
        <v>9</v>
      </c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H49" s="339" t="s">
        <v>1078</v>
      </c>
      <c r="AI49" s="338" t="s">
        <v>1045</v>
      </c>
      <c r="AK49" s="303">
        <f t="shared" si="14"/>
        <v>0</v>
      </c>
      <c r="AL49" s="236"/>
      <c r="AM49" s="236"/>
      <c r="AN49" s="232"/>
      <c r="AP49" s="232"/>
      <c r="AQ49" s="236"/>
      <c r="AR49" s="236"/>
      <c r="AS49" s="232"/>
      <c r="AU49" s="232"/>
      <c r="AV49" s="236"/>
      <c r="AW49" s="236"/>
      <c r="AX49" s="232"/>
      <c r="AZ49" s="232"/>
      <c r="BA49" s="236"/>
      <c r="BB49" s="236"/>
      <c r="BC49" s="232"/>
      <c r="BE49" s="232"/>
      <c r="BF49" s="236"/>
      <c r="BG49" s="236"/>
      <c r="BH49" s="232"/>
      <c r="BL49" s="303">
        <f t="shared" si="21"/>
        <v>0</v>
      </c>
      <c r="BM49" s="236"/>
      <c r="BN49" s="236"/>
      <c r="BO49" s="232"/>
      <c r="BQ49" s="232"/>
      <c r="BR49" s="236"/>
      <c r="BS49" s="236"/>
      <c r="BT49" s="232"/>
      <c r="BV49" s="232"/>
      <c r="BW49" s="236"/>
      <c r="BX49" s="236"/>
      <c r="BY49" s="232"/>
      <c r="CA49" s="232"/>
      <c r="CB49" s="236"/>
      <c r="CC49" s="236"/>
      <c r="CD49" s="232"/>
      <c r="CF49" s="232"/>
      <c r="CG49" s="236"/>
      <c r="CH49" s="236"/>
      <c r="CI49" s="232"/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/>
      <c r="DH49" s="236"/>
      <c r="DI49" s="236"/>
      <c r="DJ49" s="232"/>
      <c r="DL49" s="232"/>
      <c r="DM49" s="236"/>
      <c r="DN49" s="236"/>
      <c r="DO49" s="232"/>
    </row>
    <row r="50" spans="1:119" x14ac:dyDescent="0.3">
      <c r="A50" s="224" t="s">
        <v>988</v>
      </c>
      <c r="B50" s="224" t="s">
        <v>1065</v>
      </c>
      <c r="D50" s="225" t="s">
        <v>945</v>
      </c>
      <c r="E50" s="226"/>
      <c r="F50" s="226"/>
      <c r="G50" s="226"/>
      <c r="H50" s="226"/>
      <c r="J50" s="232">
        <f t="shared" si="18"/>
        <v>0</v>
      </c>
      <c r="K50" s="236"/>
      <c r="L50" s="236"/>
      <c r="M50" s="232"/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K50" s="303">
        <f t="shared" si="14"/>
        <v>0</v>
      </c>
      <c r="AL50" s="236"/>
      <c r="AM50" s="236"/>
      <c r="AN50" s="232"/>
      <c r="AP50" s="232"/>
      <c r="AQ50" s="236"/>
      <c r="AR50" s="236"/>
      <c r="AS50" s="232"/>
      <c r="AU50" s="232"/>
      <c r="AV50" s="236"/>
      <c r="AW50" s="236"/>
      <c r="AX50" s="232"/>
      <c r="AZ50" s="232"/>
      <c r="BA50" s="236"/>
      <c r="BB50" s="236"/>
      <c r="BC50" s="232"/>
      <c r="BE50" s="232"/>
      <c r="BF50" s="236"/>
      <c r="BG50" s="236"/>
      <c r="BH50" s="232"/>
      <c r="BL50" s="303">
        <f t="shared" si="21"/>
        <v>0</v>
      </c>
      <c r="BM50" s="236"/>
      <c r="BN50" s="236"/>
      <c r="BO50" s="232"/>
      <c r="BQ50" s="232"/>
      <c r="BR50" s="236"/>
      <c r="BS50" s="236"/>
      <c r="BT50" s="232"/>
      <c r="BV50" s="232"/>
      <c r="BW50" s="236"/>
      <c r="BX50" s="236"/>
      <c r="BY50" s="232"/>
      <c r="CA50" s="232"/>
      <c r="CB50" s="236"/>
      <c r="CC50" s="236"/>
      <c r="CD50" s="232"/>
      <c r="CF50" s="232"/>
      <c r="CG50" s="236"/>
      <c r="CH50" s="236"/>
      <c r="CI50" s="232"/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/>
      <c r="DH50" s="236"/>
      <c r="DI50" s="236"/>
      <c r="DJ50" s="232"/>
      <c r="DL50" s="232"/>
      <c r="DM50" s="236"/>
      <c r="DN50" s="236"/>
      <c r="DO50" s="232"/>
    </row>
    <row r="51" spans="1:119" x14ac:dyDescent="0.3">
      <c r="A51" s="224" t="s">
        <v>1008</v>
      </c>
      <c r="B51" s="224"/>
      <c r="D51" s="225" t="s">
        <v>945</v>
      </c>
      <c r="E51" s="226"/>
      <c r="F51" s="226"/>
      <c r="G51" s="226"/>
      <c r="H51" s="226"/>
      <c r="J51" s="232">
        <f t="shared" si="18"/>
        <v>28</v>
      </c>
      <c r="K51" s="236"/>
      <c r="L51" s="236"/>
      <c r="M51" s="232"/>
      <c r="O51" s="232"/>
      <c r="P51" s="236"/>
      <c r="Q51" s="236"/>
      <c r="R51" s="232"/>
      <c r="T51" s="232"/>
      <c r="U51" s="236"/>
      <c r="V51" s="236"/>
      <c r="W51" s="232"/>
      <c r="Y51" s="232">
        <v>18</v>
      </c>
      <c r="Z51" s="236"/>
      <c r="AA51" s="236"/>
      <c r="AB51" s="232"/>
      <c r="AD51" s="232">
        <v>10</v>
      </c>
      <c r="AE51" s="236"/>
      <c r="AF51" s="236"/>
      <c r="AG51" s="232"/>
      <c r="AH51" s="339" t="s">
        <v>1080</v>
      </c>
      <c r="AI51" s="338" t="s">
        <v>1079</v>
      </c>
      <c r="AK51" s="303">
        <f t="shared" si="14"/>
        <v>0</v>
      </c>
      <c r="AL51" s="236"/>
      <c r="AM51" s="236"/>
      <c r="AN51" s="232"/>
      <c r="AP51" s="232"/>
      <c r="AQ51" s="236"/>
      <c r="AR51" s="236"/>
      <c r="AS51" s="232"/>
      <c r="AU51" s="232"/>
      <c r="AV51" s="236"/>
      <c r="AW51" s="236"/>
      <c r="AX51" s="232"/>
      <c r="AZ51" s="232"/>
      <c r="BA51" s="236"/>
      <c r="BB51" s="236"/>
      <c r="BC51" s="232"/>
      <c r="BE51" s="232"/>
      <c r="BF51" s="236"/>
      <c r="BG51" s="236"/>
      <c r="BH51" s="232"/>
      <c r="BL51" s="303">
        <f t="shared" si="21"/>
        <v>17</v>
      </c>
      <c r="BM51" s="236"/>
      <c r="BN51" s="236"/>
      <c r="BO51" s="232"/>
      <c r="BQ51" s="232">
        <v>9</v>
      </c>
      <c r="BR51" s="236"/>
      <c r="BS51" s="236"/>
      <c r="BT51" s="232"/>
      <c r="BV51" s="232">
        <v>8</v>
      </c>
      <c r="BW51" s="236"/>
      <c r="BX51" s="236"/>
      <c r="BY51" s="232"/>
      <c r="CA51" s="232"/>
      <c r="CB51" s="236"/>
      <c r="CC51" s="236"/>
      <c r="CD51" s="232"/>
      <c r="CF51" s="232"/>
      <c r="CG51" s="236"/>
      <c r="CH51" s="236"/>
      <c r="CI51" s="232"/>
      <c r="CJ51" s="338" t="s">
        <v>994</v>
      </c>
      <c r="CK51" s="338" t="s">
        <v>1047</v>
      </c>
      <c r="CM51" s="232"/>
      <c r="CN51" s="236"/>
      <c r="CO51" s="236"/>
      <c r="CP51" s="232"/>
      <c r="CR51" s="232"/>
      <c r="CS51" s="236"/>
      <c r="CT51" s="236"/>
      <c r="CU51" s="232"/>
      <c r="CW51" s="232"/>
      <c r="CX51" s="236"/>
      <c r="CY51" s="236"/>
      <c r="CZ51" s="232"/>
      <c r="DB51" s="232"/>
      <c r="DC51" s="236"/>
      <c r="DD51" s="236"/>
      <c r="DE51" s="232"/>
      <c r="DG51" s="232"/>
      <c r="DH51" s="236"/>
      <c r="DI51" s="236"/>
      <c r="DJ51" s="232"/>
      <c r="DL51" s="232"/>
      <c r="DM51" s="236"/>
      <c r="DN51" s="236"/>
      <c r="DO51" s="232"/>
    </row>
    <row r="52" spans="1:119" x14ac:dyDescent="0.3">
      <c r="A52" s="224" t="s">
        <v>1009</v>
      </c>
      <c r="B52" s="224"/>
      <c r="D52" s="225" t="s">
        <v>945</v>
      </c>
      <c r="E52" s="226"/>
      <c r="F52" s="226"/>
      <c r="G52" s="226"/>
      <c r="H52" s="226"/>
      <c r="J52" s="232">
        <f t="shared" si="18"/>
        <v>0</v>
      </c>
      <c r="K52" s="236"/>
      <c r="L52" s="236"/>
      <c r="M52" s="232">
        <f t="shared" si="10"/>
        <v>0</v>
      </c>
      <c r="O52" s="232"/>
      <c r="P52" s="236"/>
      <c r="Q52" s="236"/>
      <c r="R52" s="232"/>
      <c r="T52" s="232"/>
      <c r="U52" s="236"/>
      <c r="V52" s="236"/>
      <c r="W52" s="232"/>
      <c r="Y52" s="232"/>
      <c r="Z52" s="236"/>
      <c r="AA52" s="236"/>
      <c r="AB52" s="232"/>
      <c r="AD52" s="232"/>
      <c r="AE52" s="236"/>
      <c r="AF52" s="236"/>
      <c r="AG52" s="232"/>
      <c r="AK52" s="303">
        <f t="shared" si="14"/>
        <v>0</v>
      </c>
      <c r="AL52" s="236"/>
      <c r="AM52" s="236"/>
      <c r="AN52" s="232">
        <f t="shared" si="15"/>
        <v>0</v>
      </c>
      <c r="AP52" s="232"/>
      <c r="AQ52" s="236"/>
      <c r="AR52" s="236"/>
      <c r="AS52" s="232"/>
      <c r="AU52" s="232"/>
      <c r="AV52" s="236"/>
      <c r="AW52" s="236"/>
      <c r="AX52" s="232"/>
      <c r="AZ52" s="232"/>
      <c r="BA52" s="236"/>
      <c r="BB52" s="236"/>
      <c r="BC52" s="232"/>
      <c r="BE52" s="232"/>
      <c r="BF52" s="236"/>
      <c r="BG52" s="236"/>
      <c r="BH52" s="232"/>
      <c r="BL52" s="303">
        <f t="shared" si="21"/>
        <v>17</v>
      </c>
      <c r="BM52" s="236"/>
      <c r="BN52" s="236"/>
      <c r="BO52" s="232">
        <f t="shared" si="17"/>
        <v>0</v>
      </c>
      <c r="BQ52" s="232"/>
      <c r="BR52" s="236"/>
      <c r="BS52" s="236"/>
      <c r="BT52" s="232"/>
      <c r="BV52" s="232">
        <v>8</v>
      </c>
      <c r="BW52" s="236"/>
      <c r="BX52" s="236"/>
      <c r="BY52" s="232"/>
      <c r="CA52" s="232">
        <v>9</v>
      </c>
      <c r="CB52" s="236"/>
      <c r="CC52" s="236"/>
      <c r="CD52" s="232"/>
      <c r="CF52" s="232"/>
      <c r="CG52" s="236"/>
      <c r="CH52" s="236"/>
      <c r="CI52" s="232"/>
      <c r="CJ52" s="338" t="s">
        <v>1072</v>
      </c>
      <c r="CK52" s="338" t="s">
        <v>1041</v>
      </c>
      <c r="CM52" s="232">
        <f t="shared" ref="CM52:CM64" si="30">SUM(CR52,CW52,DB52,DG52)</f>
        <v>0</v>
      </c>
      <c r="CN52" s="236"/>
      <c r="CO52" s="236"/>
      <c r="CP52" s="232">
        <f t="shared" ref="CP52:CP64" si="31">SUM(CU52,CZ52,DE52,DJ52)</f>
        <v>0</v>
      </c>
      <c r="CR52" s="232"/>
      <c r="CS52" s="236"/>
      <c r="CT52" s="236"/>
      <c r="CU52" s="232"/>
      <c r="CW52" s="232"/>
      <c r="CX52" s="236"/>
      <c r="CY52" s="236"/>
      <c r="CZ52" s="232"/>
      <c r="DB52" s="232"/>
      <c r="DC52" s="236"/>
      <c r="DD52" s="236"/>
      <c r="DE52" s="232"/>
      <c r="DG52" s="232"/>
      <c r="DH52" s="236"/>
      <c r="DI52" s="236"/>
      <c r="DJ52" s="232"/>
      <c r="DL52" s="232">
        <f t="shared" ref="DL52:DL64" si="32">SUM(J52,AK52,BL52,CM52)</f>
        <v>17</v>
      </c>
      <c r="DM52" s="236"/>
      <c r="DN52" s="236"/>
      <c r="DO52" s="232">
        <f t="shared" ref="DO52:DO64" si="33">SUM(M52,AN52,BO52,CP52)</f>
        <v>0</v>
      </c>
    </row>
    <row r="53" spans="1:119" hidden="1" x14ac:dyDescent="0.3">
      <c r="A53" s="224"/>
      <c r="B53" s="224"/>
      <c r="D53" s="225"/>
      <c r="E53" s="226"/>
      <c r="F53" s="226"/>
      <c r="G53" s="226"/>
      <c r="H53" s="226"/>
      <c r="J53" s="232">
        <f t="shared" si="18"/>
        <v>0</v>
      </c>
      <c r="K53" s="236"/>
      <c r="L53" s="236"/>
      <c r="M53" s="232">
        <f t="shared" si="10"/>
        <v>0</v>
      </c>
      <c r="O53" s="232"/>
      <c r="P53" s="236"/>
      <c r="Q53" s="236"/>
      <c r="R53" s="232"/>
      <c r="T53" s="232"/>
      <c r="U53" s="236"/>
      <c r="V53" s="236"/>
      <c r="W53" s="232"/>
      <c r="Y53" s="232"/>
      <c r="Z53" s="236"/>
      <c r="AA53" s="236"/>
      <c r="AB53" s="232"/>
      <c r="AD53" s="232"/>
      <c r="AE53" s="236"/>
      <c r="AF53" s="236"/>
      <c r="AG53" s="232"/>
      <c r="AK53" s="303">
        <f t="shared" si="14"/>
        <v>0</v>
      </c>
      <c r="AL53" s="236"/>
      <c r="AM53" s="236"/>
      <c r="AN53" s="232">
        <f t="shared" si="15"/>
        <v>0</v>
      </c>
      <c r="AP53" s="232"/>
      <c r="AQ53" s="236"/>
      <c r="AR53" s="236"/>
      <c r="AS53" s="232"/>
      <c r="AU53" s="232"/>
      <c r="AV53" s="236"/>
      <c r="AW53" s="236"/>
      <c r="AX53" s="232"/>
      <c r="AZ53" s="232"/>
      <c r="BA53" s="236"/>
      <c r="BB53" s="236"/>
      <c r="BC53" s="232"/>
      <c r="BE53" s="232"/>
      <c r="BF53" s="236"/>
      <c r="BG53" s="236"/>
      <c r="BH53" s="232"/>
      <c r="BL53" s="303">
        <f t="shared" si="16"/>
        <v>0</v>
      </c>
      <c r="BM53" s="236"/>
      <c r="BN53" s="236"/>
      <c r="BO53" s="232">
        <f t="shared" si="17"/>
        <v>0</v>
      </c>
      <c r="BQ53" s="232"/>
      <c r="BR53" s="236"/>
      <c r="BS53" s="236"/>
      <c r="BT53" s="232"/>
      <c r="BV53" s="232"/>
      <c r="BW53" s="236"/>
      <c r="BX53" s="236"/>
      <c r="BY53" s="232"/>
      <c r="CA53" s="232"/>
      <c r="CB53" s="236"/>
      <c r="CC53" s="236"/>
      <c r="CD53" s="232"/>
      <c r="CF53" s="232"/>
      <c r="CG53" s="236"/>
      <c r="CH53" s="236"/>
      <c r="CI53" s="232"/>
      <c r="CM53" s="232">
        <f t="shared" si="30"/>
        <v>0</v>
      </c>
      <c r="CN53" s="236"/>
      <c r="CO53" s="236"/>
      <c r="CP53" s="232">
        <f t="shared" si="31"/>
        <v>0</v>
      </c>
      <c r="CR53" s="232"/>
      <c r="CS53" s="236"/>
      <c r="CT53" s="236"/>
      <c r="CU53" s="232"/>
      <c r="CW53" s="232"/>
      <c r="CX53" s="236"/>
      <c r="CY53" s="236"/>
      <c r="CZ53" s="232"/>
      <c r="DB53" s="232"/>
      <c r="DC53" s="236"/>
      <c r="DD53" s="236"/>
      <c r="DE53" s="232"/>
      <c r="DG53" s="232"/>
      <c r="DH53" s="236"/>
      <c r="DI53" s="236"/>
      <c r="DJ53" s="232"/>
      <c r="DL53" s="232">
        <f t="shared" si="32"/>
        <v>0</v>
      </c>
      <c r="DM53" s="236"/>
      <c r="DN53" s="236"/>
      <c r="DO53" s="232">
        <f t="shared" si="33"/>
        <v>0</v>
      </c>
    </row>
    <row r="54" spans="1:119" hidden="1" x14ac:dyDescent="0.3">
      <c r="A54" s="224"/>
      <c r="B54" s="224"/>
      <c r="D54" s="225"/>
      <c r="E54" s="226"/>
      <c r="F54" s="226"/>
      <c r="G54" s="226"/>
      <c r="H54" s="226"/>
      <c r="J54" s="232">
        <f t="shared" si="18"/>
        <v>0</v>
      </c>
      <c r="K54" s="236"/>
      <c r="L54" s="236"/>
      <c r="M54" s="232">
        <f t="shared" si="10"/>
        <v>0</v>
      </c>
      <c r="O54" s="232"/>
      <c r="P54" s="236"/>
      <c r="Q54" s="236"/>
      <c r="R54" s="232"/>
      <c r="T54" s="232"/>
      <c r="U54" s="236"/>
      <c r="V54" s="236"/>
      <c r="W54" s="232"/>
      <c r="Y54" s="232"/>
      <c r="Z54" s="236"/>
      <c r="AA54" s="236"/>
      <c r="AB54" s="232"/>
      <c r="AD54" s="232"/>
      <c r="AE54" s="236"/>
      <c r="AF54" s="236"/>
      <c r="AG54" s="232"/>
      <c r="AK54" s="303">
        <f t="shared" si="14"/>
        <v>0</v>
      </c>
      <c r="AL54" s="236"/>
      <c r="AM54" s="236"/>
      <c r="AN54" s="232">
        <f t="shared" si="15"/>
        <v>0</v>
      </c>
      <c r="AP54" s="232"/>
      <c r="AQ54" s="236"/>
      <c r="AR54" s="236"/>
      <c r="AS54" s="232"/>
      <c r="AU54" s="232"/>
      <c r="AV54" s="236"/>
      <c r="AW54" s="236"/>
      <c r="AX54" s="232"/>
      <c r="AZ54" s="232"/>
      <c r="BA54" s="236"/>
      <c r="BB54" s="236"/>
      <c r="BC54" s="232"/>
      <c r="BE54" s="232"/>
      <c r="BF54" s="236"/>
      <c r="BG54" s="236"/>
      <c r="BH54" s="232"/>
      <c r="BL54" s="303">
        <f t="shared" si="16"/>
        <v>0</v>
      </c>
      <c r="BM54" s="236"/>
      <c r="BN54" s="236"/>
      <c r="BO54" s="232">
        <f t="shared" si="17"/>
        <v>0</v>
      </c>
      <c r="BQ54" s="232"/>
      <c r="BR54" s="236"/>
      <c r="BS54" s="236"/>
      <c r="BT54" s="232"/>
      <c r="BV54" s="232"/>
      <c r="BW54" s="236"/>
      <c r="BX54" s="236"/>
      <c r="BY54" s="232"/>
      <c r="CA54" s="232"/>
      <c r="CB54" s="236"/>
      <c r="CC54" s="236"/>
      <c r="CD54" s="232"/>
      <c r="CF54" s="232"/>
      <c r="CG54" s="236"/>
      <c r="CH54" s="236"/>
      <c r="CI54" s="232"/>
      <c r="CM54" s="232">
        <f t="shared" si="30"/>
        <v>0</v>
      </c>
      <c r="CN54" s="236"/>
      <c r="CO54" s="236"/>
      <c r="CP54" s="232">
        <f t="shared" si="31"/>
        <v>0</v>
      </c>
      <c r="CR54" s="232"/>
      <c r="CS54" s="236"/>
      <c r="CT54" s="236"/>
      <c r="CU54" s="232"/>
      <c r="CW54" s="232"/>
      <c r="CX54" s="236"/>
      <c r="CY54" s="236"/>
      <c r="CZ54" s="232"/>
      <c r="DB54" s="232"/>
      <c r="DC54" s="236"/>
      <c r="DD54" s="236"/>
      <c r="DE54" s="232"/>
      <c r="DG54" s="232"/>
      <c r="DH54" s="236"/>
      <c r="DI54" s="236"/>
      <c r="DJ54" s="232"/>
      <c r="DL54" s="232">
        <f t="shared" si="32"/>
        <v>0</v>
      </c>
      <c r="DM54" s="236"/>
      <c r="DN54" s="236"/>
      <c r="DO54" s="232">
        <f t="shared" si="33"/>
        <v>0</v>
      </c>
    </row>
    <row r="55" spans="1:119" hidden="1" x14ac:dyDescent="0.3">
      <c r="A55" s="224"/>
      <c r="B55" s="224"/>
      <c r="D55" s="225"/>
      <c r="E55" s="226"/>
      <c r="F55" s="226"/>
      <c r="G55" s="226"/>
      <c r="H55" s="226"/>
      <c r="J55" s="232">
        <f t="shared" si="18"/>
        <v>0</v>
      </c>
      <c r="K55" s="236"/>
      <c r="L55" s="236"/>
      <c r="M55" s="232">
        <f t="shared" si="10"/>
        <v>0</v>
      </c>
      <c r="O55" s="232"/>
      <c r="P55" s="236"/>
      <c r="Q55" s="236"/>
      <c r="R55" s="232"/>
      <c r="T55" s="232"/>
      <c r="U55" s="236"/>
      <c r="V55" s="236"/>
      <c r="W55" s="232"/>
      <c r="Y55" s="232"/>
      <c r="Z55" s="236"/>
      <c r="AA55" s="236"/>
      <c r="AB55" s="232"/>
      <c r="AD55" s="232"/>
      <c r="AE55" s="236"/>
      <c r="AF55" s="236"/>
      <c r="AG55" s="232"/>
      <c r="AK55" s="303">
        <f t="shared" si="14"/>
        <v>0</v>
      </c>
      <c r="AL55" s="236"/>
      <c r="AM55" s="236"/>
      <c r="AN55" s="232">
        <f t="shared" si="15"/>
        <v>0</v>
      </c>
      <c r="AP55" s="232"/>
      <c r="AQ55" s="236"/>
      <c r="AR55" s="236"/>
      <c r="AS55" s="232"/>
      <c r="AU55" s="232"/>
      <c r="AV55" s="236"/>
      <c r="AW55" s="236"/>
      <c r="AX55" s="232"/>
      <c r="AZ55" s="232"/>
      <c r="BA55" s="236"/>
      <c r="BB55" s="236"/>
      <c r="BC55" s="232"/>
      <c r="BE55" s="232"/>
      <c r="BF55" s="236"/>
      <c r="BG55" s="236"/>
      <c r="BH55" s="232"/>
      <c r="BL55" s="303">
        <f t="shared" si="16"/>
        <v>0</v>
      </c>
      <c r="BM55" s="236"/>
      <c r="BN55" s="236"/>
      <c r="BO55" s="232">
        <f t="shared" si="17"/>
        <v>0</v>
      </c>
      <c r="BQ55" s="232"/>
      <c r="BR55" s="236"/>
      <c r="BS55" s="236"/>
      <c r="BT55" s="232"/>
      <c r="BV55" s="232"/>
      <c r="BW55" s="236"/>
      <c r="BX55" s="236"/>
      <c r="BY55" s="232"/>
      <c r="CA55" s="232"/>
      <c r="CB55" s="236"/>
      <c r="CC55" s="236"/>
      <c r="CD55" s="232"/>
      <c r="CF55" s="232"/>
      <c r="CG55" s="236"/>
      <c r="CH55" s="236"/>
      <c r="CI55" s="232"/>
      <c r="CM55" s="232">
        <f t="shared" si="30"/>
        <v>0</v>
      </c>
      <c r="CN55" s="236"/>
      <c r="CO55" s="236"/>
      <c r="CP55" s="232">
        <f t="shared" si="31"/>
        <v>0</v>
      </c>
      <c r="CR55" s="232"/>
      <c r="CS55" s="236"/>
      <c r="CT55" s="236"/>
      <c r="CU55" s="232"/>
      <c r="CW55" s="232"/>
      <c r="CX55" s="236"/>
      <c r="CY55" s="236"/>
      <c r="CZ55" s="232"/>
      <c r="DB55" s="232"/>
      <c r="DC55" s="236"/>
      <c r="DD55" s="236"/>
      <c r="DE55" s="232"/>
      <c r="DG55" s="232"/>
      <c r="DH55" s="236"/>
      <c r="DI55" s="236"/>
      <c r="DJ55" s="232"/>
      <c r="DL55" s="232">
        <f t="shared" si="32"/>
        <v>0</v>
      </c>
      <c r="DM55" s="236"/>
      <c r="DN55" s="236"/>
      <c r="DO55" s="232">
        <f t="shared" si="33"/>
        <v>0</v>
      </c>
    </row>
    <row r="56" spans="1:119" hidden="1" x14ac:dyDescent="0.3">
      <c r="A56" s="224"/>
      <c r="B56" s="224"/>
      <c r="D56" s="225"/>
      <c r="E56" s="226"/>
      <c r="F56" s="226"/>
      <c r="G56" s="226"/>
      <c r="H56" s="226"/>
      <c r="J56" s="232">
        <f t="shared" si="18"/>
        <v>0</v>
      </c>
      <c r="K56" s="236"/>
      <c r="L56" s="236"/>
      <c r="M56" s="232">
        <f t="shared" si="10"/>
        <v>0</v>
      </c>
      <c r="O56" s="232"/>
      <c r="P56" s="236"/>
      <c r="Q56" s="236"/>
      <c r="R56" s="232"/>
      <c r="T56" s="232"/>
      <c r="U56" s="236"/>
      <c r="V56" s="236"/>
      <c r="W56" s="232"/>
      <c r="Y56" s="232"/>
      <c r="Z56" s="236"/>
      <c r="AA56" s="236"/>
      <c r="AB56" s="232"/>
      <c r="AD56" s="232"/>
      <c r="AE56" s="236"/>
      <c r="AF56" s="236"/>
      <c r="AG56" s="232"/>
      <c r="AK56" s="303">
        <f t="shared" si="14"/>
        <v>0</v>
      </c>
      <c r="AL56" s="236"/>
      <c r="AM56" s="236"/>
      <c r="AN56" s="232">
        <f t="shared" si="15"/>
        <v>0</v>
      </c>
      <c r="AP56" s="232"/>
      <c r="AQ56" s="236"/>
      <c r="AR56" s="236"/>
      <c r="AS56" s="232"/>
      <c r="AU56" s="232"/>
      <c r="AV56" s="236"/>
      <c r="AW56" s="236"/>
      <c r="AX56" s="232"/>
      <c r="AZ56" s="232"/>
      <c r="BA56" s="236"/>
      <c r="BB56" s="236"/>
      <c r="BC56" s="232"/>
      <c r="BE56" s="232"/>
      <c r="BF56" s="236"/>
      <c r="BG56" s="236"/>
      <c r="BH56" s="232"/>
      <c r="BL56" s="303">
        <f t="shared" si="16"/>
        <v>0</v>
      </c>
      <c r="BM56" s="236"/>
      <c r="BN56" s="236"/>
      <c r="BO56" s="232">
        <f t="shared" si="17"/>
        <v>0</v>
      </c>
      <c r="BQ56" s="232"/>
      <c r="BR56" s="236"/>
      <c r="BS56" s="236"/>
      <c r="BT56" s="232"/>
      <c r="BV56" s="232"/>
      <c r="BW56" s="236"/>
      <c r="BX56" s="236"/>
      <c r="BY56" s="232"/>
      <c r="CA56" s="232"/>
      <c r="CB56" s="236"/>
      <c r="CC56" s="236"/>
      <c r="CD56" s="232"/>
      <c r="CF56" s="232"/>
      <c r="CG56" s="236"/>
      <c r="CH56" s="236"/>
      <c r="CI56" s="232"/>
      <c r="CM56" s="232">
        <f t="shared" si="30"/>
        <v>0</v>
      </c>
      <c r="CN56" s="236"/>
      <c r="CO56" s="236"/>
      <c r="CP56" s="232">
        <f t="shared" si="31"/>
        <v>0</v>
      </c>
      <c r="CR56" s="232"/>
      <c r="CS56" s="236"/>
      <c r="CT56" s="236"/>
      <c r="CU56" s="232"/>
      <c r="CW56" s="232"/>
      <c r="CX56" s="236"/>
      <c r="CY56" s="236"/>
      <c r="CZ56" s="232"/>
      <c r="DB56" s="232"/>
      <c r="DC56" s="236"/>
      <c r="DD56" s="236"/>
      <c r="DE56" s="232"/>
      <c r="DG56" s="232"/>
      <c r="DH56" s="236"/>
      <c r="DI56" s="236"/>
      <c r="DJ56" s="232"/>
      <c r="DL56" s="232">
        <f t="shared" si="32"/>
        <v>0</v>
      </c>
      <c r="DM56" s="236"/>
      <c r="DN56" s="236"/>
      <c r="DO56" s="232">
        <f t="shared" si="33"/>
        <v>0</v>
      </c>
    </row>
    <row r="57" spans="1:119" hidden="1" x14ac:dyDescent="0.3">
      <c r="A57" s="224"/>
      <c r="B57" s="224"/>
      <c r="D57" s="225"/>
      <c r="E57" s="226"/>
      <c r="F57" s="226"/>
      <c r="G57" s="226"/>
      <c r="H57" s="226"/>
      <c r="J57" s="232">
        <f t="shared" si="18"/>
        <v>0</v>
      </c>
      <c r="K57" s="236"/>
      <c r="L57" s="236"/>
      <c r="M57" s="232">
        <f t="shared" si="10"/>
        <v>0</v>
      </c>
      <c r="O57" s="232"/>
      <c r="P57" s="236"/>
      <c r="Q57" s="236"/>
      <c r="R57" s="232"/>
      <c r="T57" s="232"/>
      <c r="U57" s="236"/>
      <c r="V57" s="236"/>
      <c r="W57" s="232"/>
      <c r="Y57" s="232"/>
      <c r="Z57" s="236"/>
      <c r="AA57" s="236"/>
      <c r="AB57" s="232"/>
      <c r="AD57" s="253"/>
      <c r="AE57" s="236"/>
      <c r="AF57" s="236"/>
      <c r="AG57" s="232"/>
      <c r="AK57" s="303">
        <f t="shared" si="14"/>
        <v>0</v>
      </c>
      <c r="AL57" s="236"/>
      <c r="AM57" s="236"/>
      <c r="AN57" s="232">
        <f t="shared" si="15"/>
        <v>0</v>
      </c>
      <c r="AP57" s="232"/>
      <c r="AQ57" s="236"/>
      <c r="AR57" s="236"/>
      <c r="AS57" s="232"/>
      <c r="AU57" s="232"/>
      <c r="AV57" s="236"/>
      <c r="AW57" s="236"/>
      <c r="AX57" s="232"/>
      <c r="AZ57" s="232"/>
      <c r="BA57" s="236"/>
      <c r="BB57" s="236"/>
      <c r="BC57" s="232"/>
      <c r="BE57" s="253"/>
      <c r="BF57" s="236"/>
      <c r="BG57" s="236"/>
      <c r="BH57" s="232"/>
      <c r="BL57" s="303">
        <f t="shared" si="16"/>
        <v>0</v>
      </c>
      <c r="BM57" s="236"/>
      <c r="BN57" s="236"/>
      <c r="BO57" s="232">
        <f t="shared" si="17"/>
        <v>0</v>
      </c>
      <c r="BQ57" s="232"/>
      <c r="BR57" s="236"/>
      <c r="BS57" s="236"/>
      <c r="BT57" s="232"/>
      <c r="BV57" s="232"/>
      <c r="BW57" s="236"/>
      <c r="BX57" s="236"/>
      <c r="BY57" s="232"/>
      <c r="CA57" s="232"/>
      <c r="CB57" s="236"/>
      <c r="CC57" s="236"/>
      <c r="CD57" s="232"/>
      <c r="CF57" s="253"/>
      <c r="CG57" s="236"/>
      <c r="CH57" s="236"/>
      <c r="CI57" s="232"/>
      <c r="CM57" s="232">
        <f t="shared" si="30"/>
        <v>0</v>
      </c>
      <c r="CN57" s="236"/>
      <c r="CO57" s="236"/>
      <c r="CP57" s="232">
        <f t="shared" si="31"/>
        <v>0</v>
      </c>
      <c r="CR57" s="232"/>
      <c r="CS57" s="236"/>
      <c r="CT57" s="236"/>
      <c r="CU57" s="232"/>
      <c r="CW57" s="232"/>
      <c r="CX57" s="236"/>
      <c r="CY57" s="236"/>
      <c r="CZ57" s="232"/>
      <c r="DB57" s="232"/>
      <c r="DC57" s="236"/>
      <c r="DD57" s="236"/>
      <c r="DE57" s="232"/>
      <c r="DG57" s="253"/>
      <c r="DH57" s="236"/>
      <c r="DI57" s="236"/>
      <c r="DJ57" s="232"/>
      <c r="DL57" s="232">
        <f t="shared" si="32"/>
        <v>0</v>
      </c>
      <c r="DM57" s="236"/>
      <c r="DN57" s="236"/>
      <c r="DO57" s="232">
        <f t="shared" si="33"/>
        <v>0</v>
      </c>
    </row>
    <row r="58" spans="1:119" hidden="1" x14ac:dyDescent="0.3">
      <c r="A58" s="224"/>
      <c r="B58" s="224"/>
      <c r="D58" s="225"/>
      <c r="E58" s="226"/>
      <c r="F58" s="226"/>
      <c r="G58" s="226"/>
      <c r="H58" s="226"/>
      <c r="J58" s="232">
        <f t="shared" si="18"/>
        <v>0</v>
      </c>
      <c r="K58" s="236"/>
      <c r="L58" s="236"/>
      <c r="M58" s="232">
        <f t="shared" si="10"/>
        <v>0</v>
      </c>
      <c r="O58" s="232"/>
      <c r="P58" s="236"/>
      <c r="Q58" s="236"/>
      <c r="R58" s="232"/>
      <c r="T58" s="232"/>
      <c r="U58" s="236"/>
      <c r="V58" s="236"/>
      <c r="W58" s="232"/>
      <c r="Y58" s="232"/>
      <c r="Z58" s="236"/>
      <c r="AA58" s="236"/>
      <c r="AB58" s="232"/>
      <c r="AD58" s="232"/>
      <c r="AE58" s="236"/>
      <c r="AF58" s="236"/>
      <c r="AG58" s="232"/>
      <c r="AK58" s="303">
        <f t="shared" si="14"/>
        <v>0</v>
      </c>
      <c r="AL58" s="236"/>
      <c r="AM58" s="236"/>
      <c r="AN58" s="232">
        <f t="shared" si="15"/>
        <v>0</v>
      </c>
      <c r="AP58" s="232"/>
      <c r="AQ58" s="236"/>
      <c r="AR58" s="236"/>
      <c r="AS58" s="232"/>
      <c r="AU58" s="232"/>
      <c r="AV58" s="236"/>
      <c r="AW58" s="236"/>
      <c r="AX58" s="232"/>
      <c r="AZ58" s="232"/>
      <c r="BA58" s="236"/>
      <c r="BB58" s="236"/>
      <c r="BC58" s="232"/>
      <c r="BE58" s="232"/>
      <c r="BF58" s="236"/>
      <c r="BG58" s="236"/>
      <c r="BH58" s="232"/>
      <c r="BL58" s="303">
        <f t="shared" si="16"/>
        <v>0</v>
      </c>
      <c r="BM58" s="236"/>
      <c r="BN58" s="236"/>
      <c r="BO58" s="232">
        <f t="shared" si="17"/>
        <v>0</v>
      </c>
      <c r="BQ58" s="232"/>
      <c r="BR58" s="236"/>
      <c r="BS58" s="236"/>
      <c r="BT58" s="232"/>
      <c r="BV58" s="232"/>
      <c r="BW58" s="236"/>
      <c r="BX58" s="236"/>
      <c r="BY58" s="232"/>
      <c r="CA58" s="232"/>
      <c r="CB58" s="236"/>
      <c r="CC58" s="236"/>
      <c r="CD58" s="232"/>
      <c r="CF58" s="232"/>
      <c r="CG58" s="236"/>
      <c r="CH58" s="236"/>
      <c r="CI58" s="232"/>
      <c r="CM58" s="232">
        <f t="shared" si="30"/>
        <v>0</v>
      </c>
      <c r="CN58" s="236"/>
      <c r="CO58" s="236"/>
      <c r="CP58" s="232">
        <f t="shared" si="31"/>
        <v>0</v>
      </c>
      <c r="CR58" s="232"/>
      <c r="CS58" s="236"/>
      <c r="CT58" s="236"/>
      <c r="CU58" s="232"/>
      <c r="CW58" s="232"/>
      <c r="CX58" s="236"/>
      <c r="CY58" s="236"/>
      <c r="CZ58" s="232"/>
      <c r="DB58" s="232"/>
      <c r="DC58" s="236"/>
      <c r="DD58" s="236"/>
      <c r="DE58" s="232"/>
      <c r="DG58" s="232"/>
      <c r="DH58" s="236"/>
      <c r="DI58" s="236"/>
      <c r="DJ58" s="232"/>
      <c r="DL58" s="232">
        <f t="shared" si="32"/>
        <v>0</v>
      </c>
      <c r="DM58" s="236"/>
      <c r="DN58" s="236"/>
      <c r="DO58" s="232">
        <f t="shared" si="33"/>
        <v>0</v>
      </c>
    </row>
    <row r="59" spans="1:119" hidden="1" x14ac:dyDescent="0.3">
      <c r="A59" s="224"/>
      <c r="B59" s="224"/>
      <c r="D59" s="225"/>
      <c r="E59" s="226"/>
      <c r="F59" s="226"/>
      <c r="G59" s="226"/>
      <c r="H59" s="226"/>
      <c r="J59" s="232">
        <f t="shared" si="18"/>
        <v>0</v>
      </c>
      <c r="K59" s="236"/>
      <c r="L59" s="236"/>
      <c r="M59" s="232">
        <f t="shared" si="10"/>
        <v>0</v>
      </c>
      <c r="O59" s="232"/>
      <c r="P59" s="236"/>
      <c r="Q59" s="236"/>
      <c r="R59" s="232"/>
      <c r="T59" s="232"/>
      <c r="U59" s="236"/>
      <c r="V59" s="236"/>
      <c r="W59" s="232"/>
      <c r="Y59" s="232"/>
      <c r="Z59" s="236"/>
      <c r="AA59" s="236"/>
      <c r="AB59" s="232"/>
      <c r="AD59" s="232"/>
      <c r="AE59" s="236"/>
      <c r="AF59" s="236"/>
      <c r="AG59" s="232"/>
      <c r="AK59" s="303">
        <f t="shared" si="14"/>
        <v>0</v>
      </c>
      <c r="AL59" s="236"/>
      <c r="AM59" s="236"/>
      <c r="AN59" s="232">
        <f t="shared" si="15"/>
        <v>0</v>
      </c>
      <c r="AP59" s="232"/>
      <c r="AQ59" s="236"/>
      <c r="AR59" s="236"/>
      <c r="AS59" s="232"/>
      <c r="AU59" s="232"/>
      <c r="AV59" s="236"/>
      <c r="AW59" s="236"/>
      <c r="AX59" s="232"/>
      <c r="AZ59" s="232"/>
      <c r="BA59" s="236"/>
      <c r="BB59" s="236"/>
      <c r="BC59" s="232"/>
      <c r="BE59" s="232"/>
      <c r="BF59" s="236"/>
      <c r="BG59" s="236"/>
      <c r="BH59" s="232"/>
      <c r="BL59" s="303">
        <f t="shared" si="16"/>
        <v>0</v>
      </c>
      <c r="BM59" s="236"/>
      <c r="BN59" s="236"/>
      <c r="BO59" s="232">
        <f t="shared" si="17"/>
        <v>0</v>
      </c>
      <c r="BQ59" s="232"/>
      <c r="BR59" s="236"/>
      <c r="BS59" s="236"/>
      <c r="BT59" s="232"/>
      <c r="BV59" s="232"/>
      <c r="BW59" s="236"/>
      <c r="BX59" s="236"/>
      <c r="BY59" s="232"/>
      <c r="CA59" s="232"/>
      <c r="CB59" s="236"/>
      <c r="CC59" s="236"/>
      <c r="CD59" s="232"/>
      <c r="CF59" s="232"/>
      <c r="CG59" s="236"/>
      <c r="CH59" s="236"/>
      <c r="CI59" s="232"/>
      <c r="CM59" s="232">
        <f t="shared" si="30"/>
        <v>0</v>
      </c>
      <c r="CN59" s="236"/>
      <c r="CO59" s="236"/>
      <c r="CP59" s="232">
        <f t="shared" si="31"/>
        <v>0</v>
      </c>
      <c r="CR59" s="232"/>
      <c r="CS59" s="236"/>
      <c r="CT59" s="236"/>
      <c r="CU59" s="232"/>
      <c r="CW59" s="232"/>
      <c r="CX59" s="236"/>
      <c r="CY59" s="236"/>
      <c r="CZ59" s="232"/>
      <c r="DB59" s="232"/>
      <c r="DC59" s="236"/>
      <c r="DD59" s="236"/>
      <c r="DE59" s="232"/>
      <c r="DG59" s="232"/>
      <c r="DH59" s="236"/>
      <c r="DI59" s="236"/>
      <c r="DJ59" s="232"/>
      <c r="DL59" s="232">
        <f t="shared" si="32"/>
        <v>0</v>
      </c>
      <c r="DM59" s="236"/>
      <c r="DN59" s="236"/>
      <c r="DO59" s="232">
        <f t="shared" si="33"/>
        <v>0</v>
      </c>
    </row>
    <row r="60" spans="1:119" hidden="1" x14ac:dyDescent="0.3">
      <c r="A60" s="224"/>
      <c r="B60" s="224"/>
      <c r="D60" s="225"/>
      <c r="E60" s="226"/>
      <c r="F60" s="226"/>
      <c r="G60" s="226"/>
      <c r="H60" s="226"/>
      <c r="J60" s="232">
        <f t="shared" si="18"/>
        <v>0</v>
      </c>
      <c r="K60" s="236"/>
      <c r="L60" s="236"/>
      <c r="M60" s="232">
        <f t="shared" si="10"/>
        <v>0</v>
      </c>
      <c r="O60" s="232"/>
      <c r="P60" s="236"/>
      <c r="Q60" s="236"/>
      <c r="R60" s="232"/>
      <c r="T60" s="232"/>
      <c r="U60" s="236"/>
      <c r="V60" s="236"/>
      <c r="W60" s="232"/>
      <c r="Y60" s="232"/>
      <c r="Z60" s="236"/>
      <c r="AA60" s="236"/>
      <c r="AB60" s="232"/>
      <c r="AD60" s="232"/>
      <c r="AE60" s="236"/>
      <c r="AF60" s="236"/>
      <c r="AG60" s="232"/>
      <c r="AK60" s="303">
        <f t="shared" si="14"/>
        <v>0</v>
      </c>
      <c r="AL60" s="236"/>
      <c r="AM60" s="236"/>
      <c r="AN60" s="232">
        <f t="shared" si="15"/>
        <v>0</v>
      </c>
      <c r="AP60" s="232"/>
      <c r="AQ60" s="236"/>
      <c r="AR60" s="236"/>
      <c r="AS60" s="232"/>
      <c r="AU60" s="232"/>
      <c r="AV60" s="236"/>
      <c r="AW60" s="236"/>
      <c r="AX60" s="232"/>
      <c r="AZ60" s="232"/>
      <c r="BA60" s="236"/>
      <c r="BB60" s="236"/>
      <c r="BC60" s="232"/>
      <c r="BE60" s="232"/>
      <c r="BF60" s="236"/>
      <c r="BG60" s="236"/>
      <c r="BH60" s="232"/>
      <c r="BL60" s="303">
        <f t="shared" si="16"/>
        <v>0</v>
      </c>
      <c r="BM60" s="236"/>
      <c r="BN60" s="236"/>
      <c r="BO60" s="232">
        <f t="shared" si="17"/>
        <v>0</v>
      </c>
      <c r="BQ60" s="232"/>
      <c r="BR60" s="236"/>
      <c r="BS60" s="236"/>
      <c r="BT60" s="232"/>
      <c r="BV60" s="232"/>
      <c r="BW60" s="236"/>
      <c r="BX60" s="236"/>
      <c r="BY60" s="232"/>
      <c r="CA60" s="232"/>
      <c r="CB60" s="236"/>
      <c r="CC60" s="236"/>
      <c r="CD60" s="232"/>
      <c r="CF60" s="232"/>
      <c r="CG60" s="236"/>
      <c r="CH60" s="236"/>
      <c r="CI60" s="232"/>
      <c r="CM60" s="232">
        <f t="shared" si="30"/>
        <v>0</v>
      </c>
      <c r="CN60" s="236"/>
      <c r="CO60" s="236"/>
      <c r="CP60" s="232">
        <f t="shared" si="31"/>
        <v>0</v>
      </c>
      <c r="CR60" s="232"/>
      <c r="CS60" s="236"/>
      <c r="CT60" s="236"/>
      <c r="CU60" s="232"/>
      <c r="CW60" s="232"/>
      <c r="CX60" s="236"/>
      <c r="CY60" s="236"/>
      <c r="CZ60" s="232"/>
      <c r="DB60" s="232"/>
      <c r="DC60" s="236"/>
      <c r="DD60" s="236"/>
      <c r="DE60" s="232"/>
      <c r="DG60" s="232"/>
      <c r="DH60" s="236"/>
      <c r="DI60" s="236"/>
      <c r="DJ60" s="232"/>
      <c r="DL60" s="232">
        <f t="shared" si="32"/>
        <v>0</v>
      </c>
      <c r="DM60" s="236"/>
      <c r="DN60" s="236"/>
      <c r="DO60" s="232">
        <f t="shared" si="33"/>
        <v>0</v>
      </c>
    </row>
    <row r="61" spans="1:119" hidden="1" x14ac:dyDescent="0.3">
      <c r="A61" s="224"/>
      <c r="B61" s="224"/>
      <c r="D61" s="225"/>
      <c r="E61" s="226"/>
      <c r="F61" s="226"/>
      <c r="G61" s="226"/>
      <c r="H61" s="226"/>
      <c r="J61" s="232">
        <f t="shared" si="18"/>
        <v>0</v>
      </c>
      <c r="K61" s="236"/>
      <c r="L61" s="236"/>
      <c r="M61" s="232">
        <f t="shared" si="10"/>
        <v>0</v>
      </c>
      <c r="O61" s="232"/>
      <c r="P61" s="236"/>
      <c r="Q61" s="236"/>
      <c r="R61" s="232"/>
      <c r="T61" s="232"/>
      <c r="U61" s="236"/>
      <c r="V61" s="236"/>
      <c r="W61" s="232"/>
      <c r="Y61" s="232"/>
      <c r="Z61" s="236"/>
      <c r="AA61" s="236"/>
      <c r="AB61" s="232"/>
      <c r="AD61" s="232"/>
      <c r="AE61" s="236"/>
      <c r="AF61" s="236"/>
      <c r="AG61" s="232"/>
      <c r="AK61" s="303">
        <f t="shared" si="14"/>
        <v>0</v>
      </c>
      <c r="AL61" s="236"/>
      <c r="AM61" s="236"/>
      <c r="AN61" s="232">
        <f t="shared" si="15"/>
        <v>0</v>
      </c>
      <c r="AP61" s="232"/>
      <c r="AQ61" s="236"/>
      <c r="AR61" s="236"/>
      <c r="AS61" s="232"/>
      <c r="AU61" s="232"/>
      <c r="AV61" s="236"/>
      <c r="AW61" s="236"/>
      <c r="AX61" s="232"/>
      <c r="AZ61" s="232"/>
      <c r="BA61" s="236"/>
      <c r="BB61" s="236"/>
      <c r="BC61" s="232"/>
      <c r="BE61" s="232"/>
      <c r="BF61" s="236"/>
      <c r="BG61" s="236"/>
      <c r="BH61" s="232"/>
      <c r="BL61" s="303">
        <f t="shared" si="16"/>
        <v>0</v>
      </c>
      <c r="BM61" s="236"/>
      <c r="BN61" s="236"/>
      <c r="BO61" s="232">
        <f t="shared" si="17"/>
        <v>0</v>
      </c>
      <c r="BQ61" s="232"/>
      <c r="BR61" s="236"/>
      <c r="BS61" s="236"/>
      <c r="BT61" s="232"/>
      <c r="BV61" s="232"/>
      <c r="BW61" s="236"/>
      <c r="BX61" s="236"/>
      <c r="BY61" s="232"/>
      <c r="CA61" s="232"/>
      <c r="CB61" s="236"/>
      <c r="CC61" s="236"/>
      <c r="CD61" s="232"/>
      <c r="CF61" s="232"/>
      <c r="CG61" s="236"/>
      <c r="CH61" s="236"/>
      <c r="CI61" s="232"/>
      <c r="CM61" s="232">
        <f t="shared" si="30"/>
        <v>0</v>
      </c>
      <c r="CN61" s="236"/>
      <c r="CO61" s="236"/>
      <c r="CP61" s="232">
        <f t="shared" si="31"/>
        <v>0</v>
      </c>
      <c r="CR61" s="232"/>
      <c r="CS61" s="236"/>
      <c r="CT61" s="236"/>
      <c r="CU61" s="232"/>
      <c r="CW61" s="232"/>
      <c r="CX61" s="236"/>
      <c r="CY61" s="236"/>
      <c r="CZ61" s="232"/>
      <c r="DB61" s="232"/>
      <c r="DC61" s="236"/>
      <c r="DD61" s="236"/>
      <c r="DE61" s="232"/>
      <c r="DG61" s="232"/>
      <c r="DH61" s="236"/>
      <c r="DI61" s="236"/>
      <c r="DJ61" s="232"/>
      <c r="DL61" s="232">
        <f t="shared" si="32"/>
        <v>0</v>
      </c>
      <c r="DM61" s="236"/>
      <c r="DN61" s="236"/>
      <c r="DO61" s="232">
        <f t="shared" si="33"/>
        <v>0</v>
      </c>
    </row>
    <row r="62" spans="1:119" hidden="1" x14ac:dyDescent="0.3">
      <c r="A62" s="224"/>
      <c r="B62" s="224"/>
      <c r="D62" s="225"/>
      <c r="E62" s="226"/>
      <c r="F62" s="226"/>
      <c r="G62" s="226"/>
      <c r="H62" s="226"/>
      <c r="J62" s="232">
        <f t="shared" si="18"/>
        <v>0</v>
      </c>
      <c r="K62" s="236"/>
      <c r="L62" s="236"/>
      <c r="M62" s="232">
        <f t="shared" si="10"/>
        <v>0</v>
      </c>
      <c r="O62" s="232"/>
      <c r="P62" s="236"/>
      <c r="Q62" s="236"/>
      <c r="R62" s="232"/>
      <c r="T62" s="232"/>
      <c r="U62" s="236"/>
      <c r="V62" s="236"/>
      <c r="W62" s="232"/>
      <c r="Y62" s="232"/>
      <c r="Z62" s="236"/>
      <c r="AA62" s="236"/>
      <c r="AB62" s="232"/>
      <c r="AD62" s="232"/>
      <c r="AE62" s="236"/>
      <c r="AF62" s="236"/>
      <c r="AG62" s="232"/>
      <c r="AK62" s="303">
        <f t="shared" si="14"/>
        <v>0</v>
      </c>
      <c r="AL62" s="236"/>
      <c r="AM62" s="236"/>
      <c r="AN62" s="232">
        <f t="shared" si="15"/>
        <v>0</v>
      </c>
      <c r="AP62" s="232"/>
      <c r="AQ62" s="236"/>
      <c r="AR62" s="236"/>
      <c r="AS62" s="232"/>
      <c r="AU62" s="232"/>
      <c r="AV62" s="236"/>
      <c r="AW62" s="236"/>
      <c r="AX62" s="232"/>
      <c r="AZ62" s="232"/>
      <c r="BA62" s="236"/>
      <c r="BB62" s="236"/>
      <c r="BC62" s="232"/>
      <c r="BE62" s="232"/>
      <c r="BF62" s="236"/>
      <c r="BG62" s="236"/>
      <c r="BH62" s="232"/>
      <c r="BL62" s="303">
        <f t="shared" si="16"/>
        <v>0</v>
      </c>
      <c r="BM62" s="236"/>
      <c r="BN62" s="236"/>
      <c r="BO62" s="232">
        <f t="shared" si="17"/>
        <v>0</v>
      </c>
      <c r="BQ62" s="232"/>
      <c r="BR62" s="236"/>
      <c r="BS62" s="236"/>
      <c r="BT62" s="232"/>
      <c r="BV62" s="232"/>
      <c r="BW62" s="236"/>
      <c r="BX62" s="236"/>
      <c r="BY62" s="232"/>
      <c r="CA62" s="232"/>
      <c r="CB62" s="236"/>
      <c r="CC62" s="236"/>
      <c r="CD62" s="232"/>
      <c r="CF62" s="232"/>
      <c r="CG62" s="236"/>
      <c r="CH62" s="236"/>
      <c r="CI62" s="232"/>
      <c r="CM62" s="232">
        <f t="shared" si="30"/>
        <v>0</v>
      </c>
      <c r="CN62" s="236"/>
      <c r="CO62" s="236"/>
      <c r="CP62" s="232">
        <f t="shared" si="31"/>
        <v>0</v>
      </c>
      <c r="CR62" s="232"/>
      <c r="CS62" s="236"/>
      <c r="CT62" s="236"/>
      <c r="CU62" s="232"/>
      <c r="CW62" s="232"/>
      <c r="CX62" s="236"/>
      <c r="CY62" s="236"/>
      <c r="CZ62" s="232"/>
      <c r="DB62" s="232"/>
      <c r="DC62" s="236"/>
      <c r="DD62" s="236"/>
      <c r="DE62" s="232"/>
      <c r="DG62" s="232"/>
      <c r="DH62" s="236"/>
      <c r="DI62" s="236"/>
      <c r="DJ62" s="232"/>
      <c r="DL62" s="232">
        <f t="shared" si="32"/>
        <v>0</v>
      </c>
      <c r="DM62" s="236"/>
      <c r="DN62" s="236"/>
      <c r="DO62" s="232">
        <f t="shared" si="33"/>
        <v>0</v>
      </c>
    </row>
    <row r="63" spans="1:119" hidden="1" x14ac:dyDescent="0.3">
      <c r="A63" s="224"/>
      <c r="B63" s="224"/>
      <c r="D63" s="225"/>
      <c r="E63" s="226"/>
      <c r="F63" s="226"/>
      <c r="G63" s="226"/>
      <c r="H63" s="226"/>
      <c r="J63" s="232">
        <f t="shared" si="18"/>
        <v>0</v>
      </c>
      <c r="K63" s="236"/>
      <c r="L63" s="236"/>
      <c r="M63" s="232">
        <f t="shared" si="10"/>
        <v>0</v>
      </c>
      <c r="O63" s="232"/>
      <c r="P63" s="236"/>
      <c r="Q63" s="236"/>
      <c r="R63" s="232"/>
      <c r="T63" s="232"/>
      <c r="U63" s="236"/>
      <c r="V63" s="236"/>
      <c r="W63" s="232"/>
      <c r="Y63" s="232"/>
      <c r="Z63" s="236"/>
      <c r="AA63" s="236"/>
      <c r="AB63" s="232"/>
      <c r="AD63" s="232"/>
      <c r="AE63" s="236"/>
      <c r="AF63" s="236"/>
      <c r="AG63" s="232"/>
      <c r="AK63" s="303">
        <f t="shared" si="14"/>
        <v>0</v>
      </c>
      <c r="AL63" s="236"/>
      <c r="AM63" s="236"/>
      <c r="AN63" s="232">
        <f t="shared" si="15"/>
        <v>0</v>
      </c>
      <c r="AP63" s="232"/>
      <c r="AQ63" s="236"/>
      <c r="AR63" s="236"/>
      <c r="AS63" s="232"/>
      <c r="AU63" s="232"/>
      <c r="AV63" s="236"/>
      <c r="AW63" s="236"/>
      <c r="AX63" s="232"/>
      <c r="AZ63" s="232"/>
      <c r="BA63" s="236"/>
      <c r="BB63" s="236"/>
      <c r="BC63" s="232"/>
      <c r="BE63" s="232"/>
      <c r="BF63" s="236"/>
      <c r="BG63" s="236"/>
      <c r="BH63" s="232"/>
      <c r="BL63" s="303">
        <f t="shared" si="16"/>
        <v>0</v>
      </c>
      <c r="BM63" s="236"/>
      <c r="BN63" s="236"/>
      <c r="BO63" s="232">
        <f t="shared" si="17"/>
        <v>0</v>
      </c>
      <c r="BQ63" s="232"/>
      <c r="BR63" s="236"/>
      <c r="BS63" s="236"/>
      <c r="BT63" s="232"/>
      <c r="BV63" s="232"/>
      <c r="BW63" s="236"/>
      <c r="BX63" s="236"/>
      <c r="BY63" s="232"/>
      <c r="CA63" s="232"/>
      <c r="CB63" s="236"/>
      <c r="CC63" s="236"/>
      <c r="CD63" s="232"/>
      <c r="CF63" s="232"/>
      <c r="CG63" s="236"/>
      <c r="CH63" s="236"/>
      <c r="CI63" s="232"/>
      <c r="CM63" s="232">
        <f t="shared" si="30"/>
        <v>0</v>
      </c>
      <c r="CN63" s="236"/>
      <c r="CO63" s="236"/>
      <c r="CP63" s="232">
        <f t="shared" si="31"/>
        <v>0</v>
      </c>
      <c r="CR63" s="232"/>
      <c r="CS63" s="236"/>
      <c r="CT63" s="236"/>
      <c r="CU63" s="232"/>
      <c r="CW63" s="232"/>
      <c r="CX63" s="236"/>
      <c r="CY63" s="236"/>
      <c r="CZ63" s="232"/>
      <c r="DB63" s="232"/>
      <c r="DC63" s="236"/>
      <c r="DD63" s="236"/>
      <c r="DE63" s="232"/>
      <c r="DG63" s="232"/>
      <c r="DH63" s="236"/>
      <c r="DI63" s="236"/>
      <c r="DJ63" s="232"/>
      <c r="DL63" s="232">
        <f t="shared" si="32"/>
        <v>0</v>
      </c>
      <c r="DM63" s="236"/>
      <c r="DN63" s="236"/>
      <c r="DO63" s="232">
        <f t="shared" si="33"/>
        <v>0</v>
      </c>
    </row>
    <row r="64" spans="1:119" hidden="1" x14ac:dyDescent="0.3">
      <c r="A64" s="224"/>
      <c r="B64" s="224"/>
      <c r="D64" s="225"/>
      <c r="E64" s="226"/>
      <c r="F64" s="226"/>
      <c r="G64" s="226"/>
      <c r="H64" s="226"/>
      <c r="J64" s="232">
        <f t="shared" si="18"/>
        <v>0</v>
      </c>
      <c r="K64" s="236"/>
      <c r="L64" s="236"/>
      <c r="M64" s="232">
        <f t="shared" si="10"/>
        <v>0</v>
      </c>
      <c r="O64" s="232"/>
      <c r="P64" s="236"/>
      <c r="Q64" s="236"/>
      <c r="R64" s="232"/>
      <c r="T64" s="232"/>
      <c r="U64" s="236"/>
      <c r="V64" s="236"/>
      <c r="W64" s="232"/>
      <c r="Y64" s="232"/>
      <c r="Z64" s="236"/>
      <c r="AA64" s="236"/>
      <c r="AB64" s="232"/>
      <c r="AD64" s="232"/>
      <c r="AE64" s="236"/>
      <c r="AF64" s="236"/>
      <c r="AG64" s="232"/>
      <c r="AK64" s="232">
        <f t="shared" si="14"/>
        <v>0</v>
      </c>
      <c r="AL64" s="236"/>
      <c r="AM64" s="236"/>
      <c r="AN64" s="232">
        <f t="shared" si="15"/>
        <v>0</v>
      </c>
      <c r="AP64" s="232"/>
      <c r="AQ64" s="236"/>
      <c r="AR64" s="236"/>
      <c r="AS64" s="232"/>
      <c r="AU64" s="232"/>
      <c r="AV64" s="236"/>
      <c r="AW64" s="236"/>
      <c r="AX64" s="232"/>
      <c r="AZ64" s="232"/>
      <c r="BA64" s="236"/>
      <c r="BB64" s="236"/>
      <c r="BC64" s="232"/>
      <c r="BE64" s="232"/>
      <c r="BF64" s="236"/>
      <c r="BG64" s="236"/>
      <c r="BH64" s="232"/>
      <c r="BL64" s="232">
        <f t="shared" si="16"/>
        <v>0</v>
      </c>
      <c r="BM64" s="236"/>
      <c r="BN64" s="236"/>
      <c r="BO64" s="232">
        <f t="shared" si="17"/>
        <v>0</v>
      </c>
      <c r="BQ64" s="232"/>
      <c r="BR64" s="236"/>
      <c r="BS64" s="236"/>
      <c r="BT64" s="232"/>
      <c r="BV64" s="232"/>
      <c r="BW64" s="236"/>
      <c r="BX64" s="236"/>
      <c r="BY64" s="232"/>
      <c r="CA64" s="232"/>
      <c r="CB64" s="236"/>
      <c r="CC64" s="236"/>
      <c r="CD64" s="232"/>
      <c r="CF64" s="232"/>
      <c r="CG64" s="236"/>
      <c r="CH64" s="236"/>
      <c r="CI64" s="232"/>
      <c r="CM64" s="232">
        <f t="shared" si="30"/>
        <v>0</v>
      </c>
      <c r="CN64" s="236"/>
      <c r="CO64" s="236"/>
      <c r="CP64" s="232">
        <f t="shared" si="31"/>
        <v>0</v>
      </c>
      <c r="CR64" s="232"/>
      <c r="CS64" s="236"/>
      <c r="CT64" s="236"/>
      <c r="CU64" s="232"/>
      <c r="CW64" s="232"/>
      <c r="CX64" s="236"/>
      <c r="CY64" s="236"/>
      <c r="CZ64" s="232"/>
      <c r="DB64" s="232"/>
      <c r="DC64" s="236"/>
      <c r="DD64" s="236"/>
      <c r="DE64" s="232"/>
      <c r="DG64" s="232"/>
      <c r="DH64" s="236"/>
      <c r="DI64" s="236"/>
      <c r="DJ64" s="232"/>
      <c r="DL64" s="232">
        <f t="shared" si="32"/>
        <v>0</v>
      </c>
      <c r="DM64" s="236"/>
      <c r="DN64" s="236"/>
      <c r="DO64" s="232">
        <f t="shared" si="33"/>
        <v>0</v>
      </c>
    </row>
    <row r="65" spans="1:119" hidden="1" x14ac:dyDescent="0.3">
      <c r="A65" s="224"/>
      <c r="B65" s="224"/>
      <c r="D65" s="225"/>
      <c r="E65" s="226"/>
      <c r="F65" s="226"/>
      <c r="G65" s="226"/>
      <c r="H65" s="226"/>
      <c r="J65" s="232"/>
      <c r="K65" s="236"/>
      <c r="L65" s="236"/>
      <c r="M65" s="232"/>
      <c r="O65" s="232"/>
      <c r="P65" s="236"/>
      <c r="Q65" s="236"/>
      <c r="R65" s="232"/>
      <c r="T65" s="232"/>
      <c r="U65" s="236"/>
      <c r="V65" s="236"/>
      <c r="W65" s="232"/>
      <c r="Y65" s="232"/>
      <c r="Z65" s="236"/>
      <c r="AA65" s="236"/>
      <c r="AB65" s="232"/>
      <c r="AD65" s="232"/>
      <c r="AE65" s="236"/>
      <c r="AF65" s="236"/>
      <c r="AG65" s="232"/>
      <c r="AK65" s="303"/>
      <c r="AL65" s="236"/>
      <c r="AM65" s="236"/>
      <c r="AN65" s="232"/>
      <c r="AP65" s="232"/>
      <c r="AQ65" s="236"/>
      <c r="AR65" s="236"/>
      <c r="AS65" s="232"/>
      <c r="AU65" s="232"/>
      <c r="AV65" s="236"/>
      <c r="AW65" s="236"/>
      <c r="AX65" s="232"/>
      <c r="AZ65" s="232"/>
      <c r="BA65" s="236"/>
      <c r="BB65" s="236"/>
      <c r="BC65" s="232"/>
      <c r="BE65" s="232"/>
      <c r="BF65" s="236"/>
      <c r="BG65" s="236"/>
      <c r="BH65" s="232"/>
      <c r="BL65" s="303"/>
      <c r="BM65" s="236"/>
      <c r="BN65" s="236"/>
      <c r="BO65" s="232"/>
      <c r="BQ65" s="232"/>
      <c r="BR65" s="236"/>
      <c r="BS65" s="236"/>
      <c r="BT65" s="232"/>
      <c r="BV65" s="232"/>
      <c r="BW65" s="236"/>
      <c r="BX65" s="236"/>
      <c r="BY65" s="232"/>
      <c r="CA65" s="232"/>
      <c r="CB65" s="236"/>
      <c r="CC65" s="236"/>
      <c r="CD65" s="232"/>
      <c r="CF65" s="232"/>
      <c r="CG65" s="236"/>
      <c r="CH65" s="236"/>
      <c r="CI65" s="232"/>
      <c r="CM65" s="232"/>
      <c r="CN65" s="236"/>
      <c r="CO65" s="236"/>
      <c r="CP65" s="232"/>
      <c r="CR65" s="232"/>
      <c r="CS65" s="236"/>
      <c r="CT65" s="236"/>
      <c r="CU65" s="232"/>
      <c r="CW65" s="232"/>
      <c r="CX65" s="236"/>
      <c r="CY65" s="236"/>
      <c r="CZ65" s="232"/>
      <c r="DB65" s="232"/>
      <c r="DC65" s="236"/>
      <c r="DD65" s="236"/>
      <c r="DE65" s="232"/>
      <c r="DG65" s="232"/>
      <c r="DH65" s="236"/>
      <c r="DI65" s="236"/>
      <c r="DJ65" s="232"/>
      <c r="DL65" s="232"/>
      <c r="DM65" s="236"/>
      <c r="DN65" s="236"/>
      <c r="DO65" s="232"/>
    </row>
    <row r="66" spans="1:119" hidden="1" x14ac:dyDescent="0.3">
      <c r="A66" s="227"/>
      <c r="B66" s="227"/>
      <c r="D66" s="333"/>
      <c r="E66" s="252"/>
      <c r="F66" s="252"/>
      <c r="G66" s="252"/>
      <c r="H66" s="252"/>
      <c r="J66" s="232">
        <f t="shared" si="18"/>
        <v>0</v>
      </c>
      <c r="K66" s="329"/>
      <c r="L66" s="329"/>
      <c r="M66" s="252"/>
      <c r="O66" s="252"/>
      <c r="P66" s="329"/>
      <c r="Q66" s="329"/>
      <c r="R66" s="252"/>
      <c r="T66" s="252"/>
      <c r="U66" s="329"/>
      <c r="V66" s="329"/>
      <c r="W66" s="252"/>
      <c r="Y66" s="252"/>
      <c r="Z66" s="329"/>
      <c r="AA66" s="329"/>
      <c r="AB66" s="252"/>
      <c r="AD66" s="252"/>
      <c r="AE66" s="329"/>
      <c r="AF66" s="329"/>
      <c r="AG66" s="252"/>
      <c r="AK66" s="252"/>
      <c r="AL66" s="329"/>
      <c r="AM66" s="329"/>
      <c r="AN66" s="252"/>
      <c r="AP66" s="252"/>
      <c r="AQ66" s="329"/>
      <c r="AR66" s="329"/>
      <c r="AS66" s="252"/>
      <c r="AU66" s="252"/>
      <c r="AV66" s="329"/>
      <c r="AW66" s="329"/>
      <c r="AX66" s="252"/>
      <c r="AZ66" s="252"/>
      <c r="BA66" s="329"/>
      <c r="BB66" s="329"/>
      <c r="BC66" s="252"/>
      <c r="BE66" s="252"/>
      <c r="BF66" s="329"/>
      <c r="BG66" s="329"/>
      <c r="BH66" s="252"/>
      <c r="BL66" s="252"/>
      <c r="BM66" s="329"/>
      <c r="BN66" s="329"/>
      <c r="BO66" s="252"/>
      <c r="BQ66" s="252"/>
      <c r="BR66" s="329"/>
      <c r="BS66" s="329"/>
      <c r="BT66" s="252"/>
      <c r="BV66" s="252"/>
      <c r="BW66" s="329"/>
      <c r="BX66" s="329"/>
      <c r="BY66" s="252"/>
      <c r="CA66" s="252"/>
      <c r="CB66" s="329"/>
      <c r="CC66" s="329"/>
      <c r="CD66" s="252"/>
      <c r="CF66" s="252"/>
      <c r="CG66" s="329"/>
      <c r="CH66" s="329"/>
      <c r="CI66" s="252"/>
      <c r="CM66" s="252"/>
      <c r="CN66" s="329"/>
      <c r="CO66" s="329"/>
      <c r="CP66" s="252"/>
      <c r="CR66" s="252"/>
      <c r="CS66" s="329"/>
      <c r="CT66" s="329"/>
      <c r="CU66" s="252"/>
      <c r="CW66" s="252"/>
      <c r="CX66" s="329"/>
      <c r="CY66" s="329"/>
      <c r="CZ66" s="252"/>
      <c r="DB66" s="252"/>
      <c r="DC66" s="329"/>
      <c r="DD66" s="329"/>
      <c r="DE66" s="252"/>
      <c r="DG66" s="252"/>
      <c r="DH66" s="329"/>
      <c r="DI66" s="329"/>
      <c r="DJ66" s="252"/>
      <c r="DL66" s="252"/>
      <c r="DM66" s="329"/>
      <c r="DN66" s="329"/>
      <c r="DO66" s="252"/>
    </row>
    <row r="67" spans="1:119" s="208" customFormat="1" x14ac:dyDescent="0.3">
      <c r="A67" s="227"/>
      <c r="B67" s="227"/>
      <c r="D67" s="218"/>
      <c r="J67" s="232">
        <f t="shared" si="18"/>
        <v>0</v>
      </c>
      <c r="K67" s="252"/>
      <c r="L67" s="252"/>
      <c r="M67" s="252"/>
      <c r="O67" s="252"/>
      <c r="P67" s="252"/>
      <c r="Q67" s="252"/>
      <c r="R67" s="252"/>
      <c r="T67" s="252"/>
      <c r="U67" s="252"/>
      <c r="V67" s="252"/>
      <c r="W67" s="252"/>
      <c r="Y67" s="252"/>
      <c r="Z67" s="252"/>
      <c r="AA67" s="252"/>
      <c r="AB67" s="252"/>
      <c r="AD67" s="252"/>
      <c r="AE67" s="252"/>
      <c r="AF67" s="252"/>
      <c r="AG67" s="252"/>
      <c r="AH67" s="344"/>
      <c r="AI67" s="345"/>
      <c r="AK67" s="252"/>
      <c r="AL67" s="252"/>
      <c r="AM67" s="252"/>
      <c r="AN67" s="252"/>
      <c r="AP67" s="252"/>
      <c r="AQ67" s="252"/>
      <c r="AR67" s="252"/>
      <c r="AS67" s="252"/>
      <c r="AU67" s="252"/>
      <c r="AV67" s="252"/>
      <c r="AW67" s="252"/>
      <c r="AX67" s="252"/>
      <c r="AZ67" s="252"/>
      <c r="BA67" s="252"/>
      <c r="BB67" s="252"/>
      <c r="BC67" s="252"/>
      <c r="BE67" s="252"/>
      <c r="BF67" s="252"/>
      <c r="BG67" s="252"/>
      <c r="BH67" s="252"/>
      <c r="BI67" s="345"/>
      <c r="BJ67" s="345"/>
      <c r="BL67" s="252"/>
      <c r="BM67" s="252"/>
      <c r="BN67" s="252"/>
      <c r="BO67" s="252"/>
      <c r="BQ67" s="252"/>
      <c r="BR67" s="252"/>
      <c r="BS67" s="252"/>
      <c r="BT67" s="252"/>
      <c r="BV67" s="252"/>
      <c r="BW67" s="252"/>
      <c r="BX67" s="252"/>
      <c r="BY67" s="252"/>
      <c r="CA67" s="252"/>
      <c r="CB67" s="252"/>
      <c r="CC67" s="252"/>
      <c r="CD67" s="252"/>
      <c r="CF67" s="252"/>
      <c r="CG67" s="252"/>
      <c r="CH67" s="252"/>
      <c r="CI67" s="252"/>
      <c r="CJ67" s="345"/>
      <c r="CK67" s="345"/>
      <c r="CM67" s="252"/>
      <c r="CN67" s="252"/>
      <c r="CO67" s="252"/>
      <c r="CP67" s="252"/>
      <c r="CR67" s="252"/>
      <c r="CS67" s="252"/>
      <c r="CT67" s="252"/>
      <c r="CU67" s="252"/>
      <c r="CW67" s="252"/>
      <c r="CX67" s="252"/>
      <c r="CY67" s="252"/>
      <c r="CZ67" s="252"/>
      <c r="DB67" s="252"/>
      <c r="DC67" s="252"/>
      <c r="DD67" s="252"/>
      <c r="DE67" s="252"/>
      <c r="DG67" s="252"/>
      <c r="DH67" s="252"/>
      <c r="DI67" s="252"/>
      <c r="DJ67" s="252"/>
      <c r="DL67" s="252"/>
      <c r="DM67" s="252"/>
      <c r="DN67" s="252"/>
      <c r="DO67" s="252"/>
    </row>
    <row r="68" spans="1:119" s="250" customFormat="1" ht="28.8" x14ac:dyDescent="0.3">
      <c r="A68" s="219" t="s">
        <v>176</v>
      </c>
      <c r="B68" s="220" t="s">
        <v>179</v>
      </c>
      <c r="C68" s="221"/>
      <c r="D68" s="222"/>
      <c r="E68" s="223"/>
      <c r="F68" s="223"/>
      <c r="G68" s="223"/>
      <c r="H68" s="223"/>
      <c r="I68" s="221"/>
      <c r="J68" s="232">
        <f t="shared" si="18"/>
        <v>0</v>
      </c>
      <c r="K68" s="238"/>
      <c r="L68" s="238"/>
      <c r="M68" s="238"/>
      <c r="N68" s="221"/>
      <c r="O68" s="238"/>
      <c r="P68" s="238"/>
      <c r="Q68" s="238"/>
      <c r="R68" s="238"/>
      <c r="S68" s="221"/>
      <c r="T68" s="238"/>
      <c r="U68" s="238"/>
      <c r="V68" s="238"/>
      <c r="W68" s="238"/>
      <c r="X68" s="221"/>
      <c r="Y68" s="238"/>
      <c r="Z68" s="238"/>
      <c r="AA68" s="238"/>
      <c r="AB68" s="238"/>
      <c r="AD68" s="238"/>
      <c r="AE68" s="238"/>
      <c r="AF68" s="238"/>
      <c r="AG68" s="238"/>
      <c r="AH68" s="346"/>
      <c r="AI68" s="347"/>
      <c r="AK68" s="238"/>
      <c r="AL68" s="238"/>
      <c r="AM68" s="238"/>
      <c r="AN68" s="238"/>
      <c r="AO68" s="221"/>
      <c r="AP68" s="238"/>
      <c r="AQ68" s="238"/>
      <c r="AR68" s="238"/>
      <c r="AS68" s="238"/>
      <c r="AT68" s="221"/>
      <c r="AU68" s="238"/>
      <c r="AV68" s="238"/>
      <c r="AW68" s="238"/>
      <c r="AX68" s="238"/>
      <c r="AY68" s="221"/>
      <c r="AZ68" s="238"/>
      <c r="BA68" s="238"/>
      <c r="BB68" s="238"/>
      <c r="BC68" s="238"/>
      <c r="BE68" s="238"/>
      <c r="BF68" s="238"/>
      <c r="BG68" s="238"/>
      <c r="BH68" s="238"/>
      <c r="BI68" s="347"/>
      <c r="BJ68" s="347"/>
      <c r="BL68" s="238"/>
      <c r="BM68" s="238"/>
      <c r="BN68" s="238"/>
      <c r="BO68" s="238"/>
      <c r="BQ68" s="238"/>
      <c r="BR68" s="238"/>
      <c r="BS68" s="238"/>
      <c r="BT68" s="238"/>
      <c r="BU68" s="221"/>
      <c r="BV68" s="238"/>
      <c r="BW68" s="238"/>
      <c r="BX68" s="238"/>
      <c r="BY68" s="238"/>
      <c r="BZ68" s="221"/>
      <c r="CA68" s="238"/>
      <c r="CB68" s="238"/>
      <c r="CC68" s="238"/>
      <c r="CD68" s="238"/>
      <c r="CF68" s="238"/>
      <c r="CG68" s="238"/>
      <c r="CH68" s="238"/>
      <c r="CI68" s="238"/>
      <c r="CJ68" s="347"/>
      <c r="CK68" s="347"/>
      <c r="CM68" s="238"/>
      <c r="CN68" s="238"/>
      <c r="CO68" s="238"/>
      <c r="CP68" s="238"/>
      <c r="CR68" s="238"/>
      <c r="CS68" s="238"/>
      <c r="CT68" s="238"/>
      <c r="CU68" s="238"/>
      <c r="CV68" s="221"/>
      <c r="CW68" s="238"/>
      <c r="CX68" s="238"/>
      <c r="CY68" s="238"/>
      <c r="CZ68" s="238"/>
      <c r="DA68" s="221"/>
      <c r="DB68" s="238"/>
      <c r="DC68" s="238"/>
      <c r="DD68" s="238"/>
      <c r="DE68" s="238"/>
      <c r="DG68" s="238"/>
      <c r="DH68" s="238"/>
      <c r="DI68" s="238"/>
      <c r="DJ68" s="238"/>
      <c r="DL68" s="238"/>
      <c r="DM68" s="238"/>
      <c r="DN68" s="238"/>
      <c r="DO68" s="238"/>
    </row>
    <row r="69" spans="1:119" s="230" customFormat="1" x14ac:dyDescent="0.3">
      <c r="A69" s="224" t="s">
        <v>960</v>
      </c>
      <c r="B69" s="224" t="s">
        <v>1069</v>
      </c>
      <c r="D69" s="228" t="s">
        <v>929</v>
      </c>
      <c r="E69" s="229"/>
      <c r="F69" s="229"/>
      <c r="G69" s="229"/>
      <c r="H69" s="229"/>
      <c r="I69" s="208"/>
      <c r="J69" s="232">
        <f t="shared" ref="J69:J71" si="34">SUM(O69,T69,Y69,AD69)</f>
        <v>0</v>
      </c>
      <c r="K69" s="236"/>
      <c r="L69" s="236"/>
      <c r="M69" s="232">
        <f t="shared" ref="M69:M71" si="35">SUM(R69,W69,AB69,AG69)</f>
        <v>0</v>
      </c>
      <c r="O69" s="232"/>
      <c r="P69" s="236"/>
      <c r="Q69" s="236"/>
      <c r="R69" s="232"/>
      <c r="T69" s="232"/>
      <c r="U69" s="236"/>
      <c r="V69" s="236"/>
      <c r="W69" s="232"/>
      <c r="Y69" s="232"/>
      <c r="Z69" s="236"/>
      <c r="AA69" s="236"/>
      <c r="AB69" s="232"/>
      <c r="AD69" s="232"/>
      <c r="AE69" s="236"/>
      <c r="AF69" s="236"/>
      <c r="AG69" s="232"/>
      <c r="AH69" s="348"/>
      <c r="AI69" s="349"/>
      <c r="AK69" s="303">
        <f t="shared" ref="AK69:AK71" si="36">SUM(AP69,AU69,AZ69,BE69)</f>
        <v>17</v>
      </c>
      <c r="AL69" s="236"/>
      <c r="AM69" s="236"/>
      <c r="AN69" s="232">
        <f t="shared" ref="AN69:AN71" si="37">SUM(AS69,AX69,BC69,BH69)</f>
        <v>0</v>
      </c>
      <c r="AP69" s="232"/>
      <c r="AQ69" s="236"/>
      <c r="AR69" s="236"/>
      <c r="AS69" s="232"/>
      <c r="AU69" s="232">
        <v>8</v>
      </c>
      <c r="AV69" s="236"/>
      <c r="AW69" s="236"/>
      <c r="AX69" s="232"/>
      <c r="AZ69" s="232">
        <v>9</v>
      </c>
      <c r="BA69" s="236"/>
      <c r="BB69" s="236"/>
      <c r="BC69" s="232"/>
      <c r="BE69" s="232"/>
      <c r="BF69" s="236"/>
      <c r="BG69" s="236"/>
      <c r="BH69" s="232"/>
      <c r="BI69" s="349" t="s">
        <v>1077</v>
      </c>
      <c r="BJ69" s="349" t="s">
        <v>1041</v>
      </c>
      <c r="BL69" s="303">
        <f t="shared" ref="BL69:BL71" si="38">SUM(BQ69,BV69,CA69,CF69)</f>
        <v>0</v>
      </c>
      <c r="BM69" s="236"/>
      <c r="BN69" s="236"/>
      <c r="BO69" s="232">
        <f t="shared" ref="BO69:BO71" si="39">SUM(BT69,BY69,CD69,CI69)</f>
        <v>0</v>
      </c>
      <c r="BQ69" s="232"/>
      <c r="BR69" s="236"/>
      <c r="BS69" s="236"/>
      <c r="BT69" s="232"/>
      <c r="BV69" s="232"/>
      <c r="BW69" s="236"/>
      <c r="BX69" s="236"/>
      <c r="BY69" s="232"/>
      <c r="CA69" s="232"/>
      <c r="CB69" s="236"/>
      <c r="CC69" s="236"/>
      <c r="CD69" s="232"/>
      <c r="CF69" s="232"/>
      <c r="CG69" s="236"/>
      <c r="CH69" s="236"/>
      <c r="CI69" s="232"/>
      <c r="CJ69" s="338"/>
      <c r="CK69" s="338"/>
      <c r="CM69" s="232">
        <f t="shared" ref="CM69:CM71" si="40">SUM(CR69,CW69,DB69,DG69)</f>
        <v>0</v>
      </c>
      <c r="CN69" s="236"/>
      <c r="CO69" s="236"/>
      <c r="CP69" s="232">
        <f t="shared" ref="CP69:CP71" si="41">SUM(CU69,CZ69,DE69,DJ69)</f>
        <v>0</v>
      </c>
      <c r="CR69" s="232"/>
      <c r="CS69" s="236"/>
      <c r="CT69" s="236"/>
      <c r="CU69" s="232"/>
      <c r="CW69" s="232"/>
      <c r="CX69" s="236"/>
      <c r="CY69" s="236"/>
      <c r="CZ69" s="232"/>
      <c r="DB69" s="232"/>
      <c r="DC69" s="236"/>
      <c r="DD69" s="236"/>
      <c r="DE69" s="232"/>
      <c r="DG69" s="232"/>
      <c r="DH69" s="236"/>
      <c r="DI69" s="236"/>
      <c r="DJ69" s="232"/>
      <c r="DL69" s="232">
        <f t="shared" ref="DL69:DL74" si="42">SUM(J69,AK69,BL69,CM69)</f>
        <v>17</v>
      </c>
      <c r="DM69" s="236"/>
      <c r="DN69" s="236"/>
      <c r="DO69" s="232">
        <f t="shared" ref="DO69:DO74" si="43">SUM(M69,AN69,BO69,CP69)</f>
        <v>0</v>
      </c>
    </row>
    <row r="70" spans="1:119" s="230" customFormat="1" x14ac:dyDescent="0.3">
      <c r="A70" s="224" t="s">
        <v>961</v>
      </c>
      <c r="B70" s="224" t="s">
        <v>1070</v>
      </c>
      <c r="D70" s="228" t="s">
        <v>929</v>
      </c>
      <c r="E70" s="229"/>
      <c r="F70" s="229"/>
      <c r="G70" s="229"/>
      <c r="H70" s="229"/>
      <c r="I70" s="208"/>
      <c r="J70" s="232">
        <f t="shared" si="34"/>
        <v>60</v>
      </c>
      <c r="K70" s="236"/>
      <c r="L70" s="236"/>
      <c r="M70" s="232">
        <f t="shared" si="35"/>
        <v>0</v>
      </c>
      <c r="O70" s="232">
        <v>18</v>
      </c>
      <c r="P70" s="236"/>
      <c r="Q70" s="236"/>
      <c r="R70" s="232"/>
      <c r="T70" s="232">
        <v>16</v>
      </c>
      <c r="U70" s="236"/>
      <c r="V70" s="236"/>
      <c r="W70" s="232"/>
      <c r="Y70" s="232">
        <v>16</v>
      </c>
      <c r="Z70" s="236"/>
      <c r="AA70" s="236"/>
      <c r="AB70" s="232"/>
      <c r="AD70" s="232">
        <v>10</v>
      </c>
      <c r="AE70" s="236"/>
      <c r="AF70" s="236"/>
      <c r="AG70" s="232"/>
      <c r="AH70" s="348" t="s">
        <v>994</v>
      </c>
      <c r="AI70" s="349" t="s">
        <v>1042</v>
      </c>
      <c r="AK70" s="303">
        <f t="shared" si="36"/>
        <v>0</v>
      </c>
      <c r="AL70" s="236"/>
      <c r="AM70" s="236"/>
      <c r="AN70" s="232">
        <f t="shared" si="37"/>
        <v>0</v>
      </c>
      <c r="AP70" s="232"/>
      <c r="AQ70" s="236"/>
      <c r="AR70" s="236"/>
      <c r="AS70" s="232"/>
      <c r="AU70" s="232"/>
      <c r="AV70" s="236"/>
      <c r="AW70" s="236"/>
      <c r="AX70" s="232"/>
      <c r="AZ70" s="232"/>
      <c r="BA70" s="236"/>
      <c r="BB70" s="236"/>
      <c r="BC70" s="232"/>
      <c r="BE70" s="232"/>
      <c r="BF70" s="236"/>
      <c r="BG70" s="236"/>
      <c r="BH70" s="232"/>
      <c r="BI70" s="349"/>
      <c r="BJ70" s="349"/>
      <c r="BL70" s="303">
        <f t="shared" si="38"/>
        <v>0</v>
      </c>
      <c r="BM70" s="236"/>
      <c r="BN70" s="236"/>
      <c r="BO70" s="232">
        <f t="shared" si="39"/>
        <v>0</v>
      </c>
      <c r="BQ70" s="232"/>
      <c r="BR70" s="236"/>
      <c r="BS70" s="236"/>
      <c r="BT70" s="232"/>
      <c r="BV70" s="232"/>
      <c r="BW70" s="236"/>
      <c r="BX70" s="236"/>
      <c r="BY70" s="232"/>
      <c r="CA70" s="232"/>
      <c r="CB70" s="236"/>
      <c r="CC70" s="236"/>
      <c r="CD70" s="232"/>
      <c r="CF70" s="232"/>
      <c r="CG70" s="236"/>
      <c r="CH70" s="236"/>
      <c r="CI70" s="232"/>
      <c r="CJ70" s="338"/>
      <c r="CK70" s="338"/>
      <c r="CM70" s="232">
        <f t="shared" si="40"/>
        <v>0</v>
      </c>
      <c r="CN70" s="236"/>
      <c r="CO70" s="236"/>
      <c r="CP70" s="232">
        <f t="shared" si="41"/>
        <v>0</v>
      </c>
      <c r="CR70" s="232"/>
      <c r="CS70" s="236"/>
      <c r="CT70" s="236"/>
      <c r="CU70" s="232"/>
      <c r="CW70" s="232"/>
      <c r="CX70" s="236"/>
      <c r="CY70" s="236"/>
      <c r="CZ70" s="232"/>
      <c r="DB70" s="232"/>
      <c r="DC70" s="236"/>
      <c r="DD70" s="236"/>
      <c r="DE70" s="232"/>
      <c r="DG70" s="232"/>
      <c r="DH70" s="236"/>
      <c r="DI70" s="236"/>
      <c r="DJ70" s="232"/>
      <c r="DL70" s="232">
        <f t="shared" si="42"/>
        <v>60</v>
      </c>
      <c r="DM70" s="236"/>
      <c r="DN70" s="236"/>
      <c r="DO70" s="232">
        <f t="shared" si="43"/>
        <v>0</v>
      </c>
    </row>
    <row r="71" spans="1:119" s="230" customFormat="1" x14ac:dyDescent="0.3">
      <c r="A71" s="224" t="s">
        <v>959</v>
      </c>
      <c r="B71" s="224" t="s">
        <v>1068</v>
      </c>
      <c r="D71" s="228" t="s">
        <v>929</v>
      </c>
      <c r="E71" s="229"/>
      <c r="F71" s="229"/>
      <c r="G71" s="229"/>
      <c r="H71" s="229"/>
      <c r="I71" s="208"/>
      <c r="J71" s="232">
        <f t="shared" si="34"/>
        <v>9</v>
      </c>
      <c r="K71" s="236"/>
      <c r="L71" s="236"/>
      <c r="M71" s="232">
        <f t="shared" si="35"/>
        <v>0</v>
      </c>
      <c r="O71" s="232">
        <v>9</v>
      </c>
      <c r="P71" s="236"/>
      <c r="Q71" s="236"/>
      <c r="R71" s="232"/>
      <c r="T71" s="232"/>
      <c r="U71" s="236"/>
      <c r="V71" s="236"/>
      <c r="W71" s="232"/>
      <c r="Y71" s="232"/>
      <c r="Z71" s="236"/>
      <c r="AA71" s="236"/>
      <c r="AB71" s="232"/>
      <c r="AD71" s="232"/>
      <c r="AE71" s="236"/>
      <c r="AF71" s="236"/>
      <c r="AG71" s="232"/>
      <c r="AH71" s="348" t="s">
        <v>1029</v>
      </c>
      <c r="AI71" s="349" t="s">
        <v>1046</v>
      </c>
      <c r="AK71" s="303">
        <f t="shared" si="36"/>
        <v>0</v>
      </c>
      <c r="AL71" s="236"/>
      <c r="AM71" s="236"/>
      <c r="AN71" s="232">
        <f t="shared" si="37"/>
        <v>0</v>
      </c>
      <c r="AP71" s="232"/>
      <c r="AQ71" s="236"/>
      <c r="AR71" s="236"/>
      <c r="AS71" s="232"/>
      <c r="AU71" s="232"/>
      <c r="AV71" s="236"/>
      <c r="AW71" s="236"/>
      <c r="AX71" s="232"/>
      <c r="AZ71" s="232"/>
      <c r="BA71" s="236"/>
      <c r="BB71" s="236"/>
      <c r="BC71" s="232"/>
      <c r="BE71" s="232"/>
      <c r="BF71" s="236"/>
      <c r="BG71" s="236"/>
      <c r="BH71" s="232"/>
      <c r="BI71" s="349"/>
      <c r="BJ71" s="349"/>
      <c r="BL71" s="303">
        <f t="shared" si="38"/>
        <v>9</v>
      </c>
      <c r="BM71" s="236"/>
      <c r="BN71" s="236"/>
      <c r="BO71" s="232">
        <f t="shared" si="39"/>
        <v>0</v>
      </c>
      <c r="BQ71" s="232"/>
      <c r="BR71" s="236"/>
      <c r="BS71" s="236"/>
      <c r="BT71" s="232"/>
      <c r="BV71" s="232"/>
      <c r="BW71" s="236"/>
      <c r="BX71" s="236"/>
      <c r="BY71" s="232"/>
      <c r="CA71" s="232">
        <v>9</v>
      </c>
      <c r="CB71" s="236"/>
      <c r="CC71" s="236"/>
      <c r="CD71" s="232"/>
      <c r="CF71" s="232"/>
      <c r="CG71" s="236"/>
      <c r="CH71" s="236"/>
      <c r="CI71" s="232"/>
      <c r="CJ71" s="338" t="s">
        <v>1029</v>
      </c>
      <c r="CK71" s="338" t="s">
        <v>1049</v>
      </c>
      <c r="CM71" s="232">
        <f t="shared" si="40"/>
        <v>0</v>
      </c>
      <c r="CN71" s="236"/>
      <c r="CO71" s="236"/>
      <c r="CP71" s="232">
        <f t="shared" si="41"/>
        <v>0</v>
      </c>
      <c r="CR71" s="232"/>
      <c r="CS71" s="236"/>
      <c r="CT71" s="236"/>
      <c r="CU71" s="232"/>
      <c r="CW71" s="232"/>
      <c r="CX71" s="236"/>
      <c r="CY71" s="236"/>
      <c r="CZ71" s="232"/>
      <c r="DB71" s="232"/>
      <c r="DC71" s="236"/>
      <c r="DD71" s="236"/>
      <c r="DE71" s="232"/>
      <c r="DG71" s="232"/>
      <c r="DH71" s="236"/>
      <c r="DI71" s="236"/>
      <c r="DJ71" s="232"/>
      <c r="DL71" s="232">
        <f t="shared" si="42"/>
        <v>18</v>
      </c>
      <c r="DM71" s="236"/>
      <c r="DN71" s="236"/>
      <c r="DO71" s="232">
        <f t="shared" si="43"/>
        <v>0</v>
      </c>
    </row>
    <row r="72" spans="1:119" x14ac:dyDescent="0.3">
      <c r="A72" s="224" t="s">
        <v>957</v>
      </c>
      <c r="B72" s="224" t="s">
        <v>1066</v>
      </c>
      <c r="D72" s="228" t="s">
        <v>929</v>
      </c>
      <c r="E72" s="229"/>
      <c r="F72" s="229"/>
      <c r="G72" s="229"/>
      <c r="H72" s="229"/>
      <c r="J72" s="232">
        <f t="shared" si="18"/>
        <v>0</v>
      </c>
      <c r="K72" s="236"/>
      <c r="L72" s="236"/>
      <c r="M72" s="232">
        <f t="shared" si="10"/>
        <v>0</v>
      </c>
      <c r="O72" s="232"/>
      <c r="P72" s="236"/>
      <c r="Q72" s="236"/>
      <c r="R72" s="232"/>
      <c r="T72" s="232"/>
      <c r="U72" s="236"/>
      <c r="V72" s="236"/>
      <c r="W72" s="232"/>
      <c r="Y72" s="232"/>
      <c r="Z72" s="236"/>
      <c r="AA72" s="236"/>
      <c r="AB72" s="232"/>
      <c r="AD72" s="232"/>
      <c r="AE72" s="236"/>
      <c r="AF72" s="236"/>
      <c r="AG72" s="232"/>
      <c r="AK72" s="303">
        <f t="shared" ref="AK72:AK74" si="44">SUM(AP72,AU72,AZ72,BE72)</f>
        <v>0</v>
      </c>
      <c r="AL72" s="236"/>
      <c r="AM72" s="236"/>
      <c r="AN72" s="232">
        <f t="shared" ref="AN72:AN74" si="45">SUM(AS72,AX72,BC72,BH72)</f>
        <v>0</v>
      </c>
      <c r="AP72" s="232"/>
      <c r="AQ72" s="236"/>
      <c r="AR72" s="236"/>
      <c r="AS72" s="232"/>
      <c r="AU72" s="232"/>
      <c r="AV72" s="236"/>
      <c r="AW72" s="236"/>
      <c r="AX72" s="232"/>
      <c r="AZ72" s="232"/>
      <c r="BA72" s="236"/>
      <c r="BB72" s="236"/>
      <c r="BC72" s="232"/>
      <c r="BE72" s="232"/>
      <c r="BF72" s="236"/>
      <c r="BG72" s="236"/>
      <c r="BH72" s="232"/>
      <c r="BL72" s="303">
        <f t="shared" ref="BL72:BL74" si="46">SUM(BQ72,BV72,CA72,CF72)</f>
        <v>0</v>
      </c>
      <c r="BM72" s="236"/>
      <c r="BN72" s="236"/>
      <c r="BO72" s="232">
        <f t="shared" ref="BO72:BO74" si="47">SUM(BT72,BY72,CD72,CI72)</f>
        <v>0</v>
      </c>
      <c r="BQ72" s="232"/>
      <c r="BR72" s="236"/>
      <c r="BS72" s="236"/>
      <c r="BT72" s="232"/>
      <c r="BV72" s="232"/>
      <c r="BW72" s="236"/>
      <c r="BX72" s="236"/>
      <c r="BY72" s="232"/>
      <c r="CA72" s="232"/>
      <c r="CB72" s="236"/>
      <c r="CC72" s="236"/>
      <c r="CD72" s="232"/>
      <c r="CF72" s="232"/>
      <c r="CG72" s="236"/>
      <c r="CH72" s="236"/>
      <c r="CI72" s="232"/>
      <c r="CM72" s="232">
        <f>SUM(CR72,CW72,DB72,DG72)</f>
        <v>0</v>
      </c>
      <c r="CN72" s="236"/>
      <c r="CO72" s="236"/>
      <c r="CP72" s="232">
        <f>SUM(CU72,CZ72,DE72,DJ72)</f>
        <v>0</v>
      </c>
      <c r="CR72" s="232"/>
      <c r="CS72" s="236"/>
      <c r="CT72" s="236"/>
      <c r="CU72" s="232"/>
      <c r="CW72" s="232"/>
      <c r="CX72" s="236"/>
      <c r="CY72" s="236"/>
      <c r="CZ72" s="232"/>
      <c r="DB72" s="232"/>
      <c r="DC72" s="236"/>
      <c r="DD72" s="236"/>
      <c r="DE72" s="232"/>
      <c r="DG72" s="232"/>
      <c r="DH72" s="236"/>
      <c r="DI72" s="236"/>
      <c r="DJ72" s="232"/>
      <c r="DL72" s="232">
        <f t="shared" si="42"/>
        <v>0</v>
      </c>
      <c r="DM72" s="236"/>
      <c r="DN72" s="236"/>
      <c r="DO72" s="232">
        <f t="shared" si="43"/>
        <v>0</v>
      </c>
    </row>
    <row r="73" spans="1:119" x14ac:dyDescent="0.3">
      <c r="A73" s="224" t="s">
        <v>958</v>
      </c>
      <c r="B73" s="224" t="s">
        <v>1067</v>
      </c>
      <c r="D73" s="228" t="s">
        <v>929</v>
      </c>
      <c r="E73" s="229"/>
      <c r="F73" s="229"/>
      <c r="G73" s="229"/>
      <c r="H73" s="229"/>
      <c r="J73" s="232">
        <f t="shared" si="18"/>
        <v>0</v>
      </c>
      <c r="K73" s="236"/>
      <c r="L73" s="236"/>
      <c r="M73" s="232">
        <f t="shared" si="10"/>
        <v>0</v>
      </c>
      <c r="O73" s="232"/>
      <c r="P73" s="236"/>
      <c r="Q73" s="236"/>
      <c r="R73" s="232"/>
      <c r="T73" s="232"/>
      <c r="U73" s="236"/>
      <c r="V73" s="236"/>
      <c r="W73" s="232"/>
      <c r="Y73" s="232"/>
      <c r="Z73" s="236"/>
      <c r="AA73" s="236"/>
      <c r="AB73" s="232"/>
      <c r="AD73" s="232"/>
      <c r="AE73" s="236"/>
      <c r="AF73" s="236"/>
      <c r="AG73" s="232"/>
      <c r="AK73" s="303">
        <f t="shared" si="44"/>
        <v>0</v>
      </c>
      <c r="AL73" s="236"/>
      <c r="AM73" s="236"/>
      <c r="AN73" s="232">
        <f t="shared" si="45"/>
        <v>0</v>
      </c>
      <c r="AP73" s="232"/>
      <c r="AQ73" s="236"/>
      <c r="AR73" s="236"/>
      <c r="AS73" s="232"/>
      <c r="AU73" s="232"/>
      <c r="AV73" s="236"/>
      <c r="AW73" s="236"/>
      <c r="AX73" s="232"/>
      <c r="AZ73" s="232"/>
      <c r="BA73" s="236"/>
      <c r="BB73" s="236"/>
      <c r="BC73" s="232"/>
      <c r="BE73" s="232"/>
      <c r="BF73" s="236"/>
      <c r="BG73" s="236"/>
      <c r="BH73" s="232"/>
      <c r="BL73" s="303">
        <f t="shared" si="46"/>
        <v>0</v>
      </c>
      <c r="BM73" s="236"/>
      <c r="BN73" s="236"/>
      <c r="BO73" s="232">
        <f t="shared" si="47"/>
        <v>0</v>
      </c>
      <c r="BQ73" s="232"/>
      <c r="BR73" s="236"/>
      <c r="BS73" s="236"/>
      <c r="BT73" s="232"/>
      <c r="BV73" s="232"/>
      <c r="BW73" s="236"/>
      <c r="BX73" s="236"/>
      <c r="BY73" s="232"/>
      <c r="CA73" s="232"/>
      <c r="CB73" s="236"/>
      <c r="CC73" s="236"/>
      <c r="CD73" s="232"/>
      <c r="CF73" s="232"/>
      <c r="CG73" s="236"/>
      <c r="CH73" s="236"/>
      <c r="CI73" s="232"/>
      <c r="CM73" s="232">
        <f t="shared" ref="CM73:CM74" si="48">SUM(CR73,CW73,DB73,DG73)</f>
        <v>0</v>
      </c>
      <c r="CN73" s="236"/>
      <c r="CO73" s="236"/>
      <c r="CP73" s="232">
        <f t="shared" ref="CP73:CP74" si="49">SUM(CU73,CZ73,DE73,DJ73)</f>
        <v>0</v>
      </c>
      <c r="CR73" s="232"/>
      <c r="CS73" s="236"/>
      <c r="CT73" s="236"/>
      <c r="CU73" s="232"/>
      <c r="CW73" s="232"/>
      <c r="CX73" s="236"/>
      <c r="CY73" s="236"/>
      <c r="CZ73" s="232"/>
      <c r="DB73" s="232"/>
      <c r="DC73" s="236"/>
      <c r="DD73" s="236"/>
      <c r="DE73" s="232"/>
      <c r="DG73" s="232"/>
      <c r="DH73" s="236"/>
      <c r="DI73" s="236"/>
      <c r="DJ73" s="232"/>
      <c r="DL73" s="232">
        <f t="shared" si="42"/>
        <v>0</v>
      </c>
      <c r="DM73" s="236"/>
      <c r="DN73" s="236"/>
      <c r="DO73" s="232">
        <f t="shared" si="43"/>
        <v>0</v>
      </c>
    </row>
    <row r="74" spans="1:119" s="230" customFormat="1" x14ac:dyDescent="0.3">
      <c r="A74" s="224"/>
      <c r="B74" s="224"/>
      <c r="D74" s="228"/>
      <c r="E74" s="229"/>
      <c r="F74" s="229"/>
      <c r="G74" s="229"/>
      <c r="H74" s="229"/>
      <c r="I74" s="208"/>
      <c r="J74" s="232">
        <f t="shared" si="18"/>
        <v>0</v>
      </c>
      <c r="K74" s="236"/>
      <c r="L74" s="236"/>
      <c r="M74" s="232">
        <f t="shared" si="10"/>
        <v>0</v>
      </c>
      <c r="O74" s="232"/>
      <c r="P74" s="236"/>
      <c r="Q74" s="236"/>
      <c r="R74" s="232"/>
      <c r="T74" s="232"/>
      <c r="U74" s="236"/>
      <c r="V74" s="236"/>
      <c r="W74" s="232"/>
      <c r="Y74" s="232"/>
      <c r="Z74" s="236"/>
      <c r="AA74" s="236"/>
      <c r="AB74" s="232"/>
      <c r="AD74" s="232"/>
      <c r="AE74" s="236"/>
      <c r="AF74" s="236"/>
      <c r="AG74" s="232"/>
      <c r="AH74" s="348"/>
      <c r="AI74" s="349"/>
      <c r="AK74" s="303">
        <f t="shared" si="44"/>
        <v>0</v>
      </c>
      <c r="AL74" s="236"/>
      <c r="AM74" s="236"/>
      <c r="AN74" s="232">
        <f t="shared" si="45"/>
        <v>0</v>
      </c>
      <c r="AP74" s="232"/>
      <c r="AQ74" s="236"/>
      <c r="AR74" s="236"/>
      <c r="AS74" s="232"/>
      <c r="AU74" s="232"/>
      <c r="AV74" s="236"/>
      <c r="AW74" s="236"/>
      <c r="AX74" s="232"/>
      <c r="AZ74" s="232"/>
      <c r="BA74" s="236"/>
      <c r="BB74" s="236"/>
      <c r="BC74" s="232"/>
      <c r="BE74" s="232"/>
      <c r="BF74" s="236"/>
      <c r="BG74" s="236"/>
      <c r="BH74" s="232"/>
      <c r="BI74" s="349"/>
      <c r="BJ74" s="349"/>
      <c r="BL74" s="303">
        <f t="shared" si="46"/>
        <v>0</v>
      </c>
      <c r="BM74" s="236"/>
      <c r="BN74" s="236"/>
      <c r="BO74" s="232">
        <f t="shared" si="47"/>
        <v>0</v>
      </c>
      <c r="BQ74" s="232"/>
      <c r="BR74" s="236"/>
      <c r="BS74" s="236"/>
      <c r="BT74" s="232"/>
      <c r="BV74" s="232"/>
      <c r="BW74" s="236"/>
      <c r="BX74" s="236"/>
      <c r="BY74" s="232"/>
      <c r="CA74" s="232"/>
      <c r="CB74" s="236"/>
      <c r="CC74" s="236"/>
      <c r="CD74" s="232"/>
      <c r="CF74" s="232"/>
      <c r="CG74" s="236"/>
      <c r="CH74" s="236"/>
      <c r="CI74" s="232"/>
      <c r="CJ74" s="338"/>
      <c r="CK74" s="338"/>
      <c r="CM74" s="232">
        <f t="shared" si="48"/>
        <v>0</v>
      </c>
      <c r="CN74" s="236"/>
      <c r="CO74" s="236"/>
      <c r="CP74" s="232">
        <f t="shared" si="49"/>
        <v>0</v>
      </c>
      <c r="CR74" s="232"/>
      <c r="CS74" s="236"/>
      <c r="CT74" s="236"/>
      <c r="CU74" s="232"/>
      <c r="CW74" s="232"/>
      <c r="CX74" s="236"/>
      <c r="CY74" s="236"/>
      <c r="CZ74" s="232"/>
      <c r="DB74" s="232"/>
      <c r="DC74" s="236"/>
      <c r="DD74" s="236"/>
      <c r="DE74" s="232"/>
      <c r="DG74" s="232"/>
      <c r="DH74" s="236"/>
      <c r="DI74" s="236"/>
      <c r="DJ74" s="232"/>
      <c r="DL74" s="232">
        <f t="shared" si="42"/>
        <v>0</v>
      </c>
      <c r="DM74" s="236"/>
      <c r="DN74" s="236"/>
      <c r="DO74" s="232">
        <f t="shared" si="43"/>
        <v>0</v>
      </c>
    </row>
    <row r="75" spans="1:119" s="230" customFormat="1" x14ac:dyDescent="0.3">
      <c r="A75" s="227"/>
      <c r="B75" s="227"/>
      <c r="D75" s="218"/>
      <c r="E75" s="208"/>
      <c r="F75" s="208"/>
      <c r="G75" s="208"/>
      <c r="H75" s="208"/>
      <c r="I75" s="208"/>
      <c r="J75" s="232">
        <f t="shared" si="18"/>
        <v>0</v>
      </c>
      <c r="K75" s="329"/>
      <c r="L75" s="329"/>
      <c r="M75" s="252"/>
      <c r="O75" s="252"/>
      <c r="P75" s="329"/>
      <c r="Q75" s="329"/>
      <c r="R75" s="252"/>
      <c r="T75" s="252"/>
      <c r="U75" s="329"/>
      <c r="V75" s="329"/>
      <c r="W75" s="252"/>
      <c r="Y75" s="252"/>
      <c r="Z75" s="329"/>
      <c r="AA75" s="329"/>
      <c r="AB75" s="252"/>
      <c r="AD75" s="252"/>
      <c r="AE75" s="329"/>
      <c r="AF75" s="329"/>
      <c r="AG75" s="252"/>
      <c r="AH75" s="348"/>
      <c r="AI75" s="349"/>
      <c r="AK75" s="252"/>
      <c r="AL75" s="329"/>
      <c r="AM75" s="329"/>
      <c r="AN75" s="252"/>
      <c r="AP75" s="252"/>
      <c r="AQ75" s="329"/>
      <c r="AR75" s="329"/>
      <c r="AS75" s="252"/>
      <c r="AU75" s="252"/>
      <c r="AV75" s="329"/>
      <c r="AW75" s="329"/>
      <c r="AX75" s="252"/>
      <c r="AZ75" s="252"/>
      <c r="BA75" s="329"/>
      <c r="BB75" s="329"/>
      <c r="BC75" s="252"/>
      <c r="BE75" s="252"/>
      <c r="BF75" s="329"/>
      <c r="BG75" s="329"/>
      <c r="BH75" s="252"/>
      <c r="BI75" s="349"/>
      <c r="BJ75" s="349"/>
      <c r="BL75" s="252"/>
      <c r="BM75" s="329"/>
      <c r="BN75" s="329"/>
      <c r="BO75" s="252"/>
      <c r="BQ75" s="252"/>
      <c r="BR75" s="329"/>
      <c r="BS75" s="329"/>
      <c r="BT75" s="252"/>
      <c r="BV75" s="252"/>
      <c r="BW75" s="329"/>
      <c r="BX75" s="329"/>
      <c r="BY75" s="252"/>
      <c r="CA75" s="252"/>
      <c r="CB75" s="329"/>
      <c r="CC75" s="329"/>
      <c r="CD75" s="252"/>
      <c r="CF75" s="252"/>
      <c r="CG75" s="329"/>
      <c r="CH75" s="329"/>
      <c r="CI75" s="252"/>
      <c r="CJ75" s="349"/>
      <c r="CK75" s="349"/>
      <c r="CM75" s="252"/>
      <c r="CN75" s="329"/>
      <c r="CO75" s="329"/>
      <c r="CP75" s="252"/>
      <c r="CR75" s="252"/>
      <c r="CS75" s="329"/>
      <c r="CT75" s="329"/>
      <c r="CU75" s="252"/>
      <c r="CW75" s="252"/>
      <c r="CX75" s="329"/>
      <c r="CY75" s="329"/>
      <c r="CZ75" s="252"/>
      <c r="DB75" s="252"/>
      <c r="DC75" s="329"/>
      <c r="DD75" s="329"/>
      <c r="DE75" s="252"/>
      <c r="DG75" s="252"/>
      <c r="DH75" s="329"/>
      <c r="DI75" s="329"/>
      <c r="DJ75" s="252"/>
      <c r="DL75" s="252"/>
      <c r="DM75" s="329"/>
      <c r="DN75" s="329"/>
      <c r="DO75" s="252"/>
    </row>
    <row r="76" spans="1:119" s="208" customFormat="1" x14ac:dyDescent="0.3">
      <c r="A76" s="332" t="s">
        <v>979</v>
      </c>
      <c r="D76" s="218"/>
      <c r="J76" s="232"/>
      <c r="K76" s="252"/>
      <c r="L76" s="252"/>
      <c r="M76" s="252"/>
      <c r="O76" s="330">
        <f>SUM(O17:O74)/O11</f>
        <v>21</v>
      </c>
      <c r="P76" s="252"/>
      <c r="Q76" s="252"/>
      <c r="R76" s="252"/>
      <c r="T76" s="330">
        <f>SUM(T17:T74)/8</f>
        <v>20</v>
      </c>
      <c r="U76" s="252"/>
      <c r="V76" s="252"/>
      <c r="W76" s="252"/>
      <c r="Y76" s="330">
        <f>SUM(Y17:Y74)/9</f>
        <v>21.777777777777779</v>
      </c>
      <c r="Z76" s="252"/>
      <c r="AA76" s="252"/>
      <c r="AB76" s="252"/>
      <c r="AD76" s="330">
        <f>SUM(AD17:AD74)/5</f>
        <v>18</v>
      </c>
      <c r="AE76" s="252"/>
      <c r="AF76" s="252"/>
      <c r="AG76" s="252"/>
      <c r="AH76" s="344"/>
      <c r="AI76" s="345"/>
      <c r="AK76" s="252"/>
      <c r="AL76" s="252"/>
      <c r="AM76" s="252"/>
      <c r="AN76" s="252"/>
      <c r="AP76" s="330">
        <f>SUM(AP17:AP74)/9</f>
        <v>8</v>
      </c>
      <c r="AQ76" s="252"/>
      <c r="AR76" s="252"/>
      <c r="AS76" s="252"/>
      <c r="AU76" s="330">
        <f>SUM(AU17:AU74)/8</f>
        <v>8</v>
      </c>
      <c r="AV76" s="252"/>
      <c r="AW76" s="252"/>
      <c r="AX76" s="252"/>
      <c r="AZ76" s="330">
        <f>SUM(AZ17:AZ74)/9</f>
        <v>7</v>
      </c>
      <c r="BA76" s="252"/>
      <c r="BB76" s="252"/>
      <c r="BC76" s="252"/>
      <c r="BE76" s="330">
        <f>SUM(BE17:BE74)/4</f>
        <v>0</v>
      </c>
      <c r="BF76" s="252"/>
      <c r="BG76" s="252"/>
      <c r="BH76" s="252"/>
      <c r="BI76" s="345"/>
      <c r="BJ76" s="345"/>
      <c r="BL76" s="252"/>
      <c r="BM76" s="252"/>
      <c r="BN76" s="252"/>
      <c r="BO76" s="252"/>
      <c r="BQ76" s="330">
        <f>SUM(BQ17:BQ74)/9</f>
        <v>7</v>
      </c>
      <c r="BR76" s="252"/>
      <c r="BS76" s="252"/>
      <c r="BT76" s="252"/>
      <c r="BV76" s="330">
        <f>SUM(BV17:BV74)/8</f>
        <v>7</v>
      </c>
      <c r="BW76" s="252"/>
      <c r="BX76" s="252"/>
      <c r="BY76" s="252"/>
      <c r="CA76" s="330">
        <f>SUM(CA17:CA74)/9</f>
        <v>5.1111111111111107</v>
      </c>
      <c r="CB76" s="252"/>
      <c r="CC76" s="252"/>
      <c r="CD76" s="252"/>
      <c r="CF76" s="330"/>
      <c r="CG76" s="252"/>
      <c r="CH76" s="252"/>
      <c r="CI76" s="252"/>
      <c r="CJ76" s="345"/>
      <c r="CK76" s="345"/>
      <c r="CM76" s="252"/>
      <c r="CN76" s="252"/>
      <c r="CO76" s="252"/>
      <c r="CP76" s="252"/>
      <c r="CR76" s="252"/>
      <c r="CS76" s="252"/>
      <c r="CT76" s="252"/>
      <c r="CU76" s="252"/>
      <c r="CW76" s="252"/>
      <c r="CX76" s="252"/>
      <c r="CY76" s="252"/>
      <c r="CZ76" s="252"/>
      <c r="DB76" s="252"/>
      <c r="DC76" s="252"/>
      <c r="DD76" s="252"/>
      <c r="DE76" s="252"/>
      <c r="DG76" s="252"/>
      <c r="DH76" s="252"/>
      <c r="DI76" s="252"/>
      <c r="DJ76" s="252"/>
      <c r="DL76" s="252"/>
      <c r="DM76" s="252"/>
      <c r="DN76" s="252"/>
      <c r="DO76" s="252"/>
    </row>
    <row r="77" spans="1:119" s="250" customFormat="1" ht="28.8" x14ac:dyDescent="0.3">
      <c r="A77" s="219" t="s">
        <v>0</v>
      </c>
      <c r="B77" s="220" t="s">
        <v>179</v>
      </c>
      <c r="C77" s="221"/>
      <c r="D77" s="222"/>
      <c r="E77" s="223"/>
      <c r="F77" s="223"/>
      <c r="G77" s="223"/>
      <c r="H77" s="223"/>
      <c r="I77" s="221"/>
      <c r="J77" s="232">
        <f t="shared" si="18"/>
        <v>0</v>
      </c>
      <c r="K77" s="238"/>
      <c r="L77" s="238"/>
      <c r="M77" s="238"/>
      <c r="N77" s="221"/>
      <c r="O77" s="238"/>
      <c r="P77" s="238"/>
      <c r="Q77" s="238"/>
      <c r="R77" s="238"/>
      <c r="S77" s="221"/>
      <c r="T77" s="238"/>
      <c r="U77" s="238"/>
      <c r="V77" s="238"/>
      <c r="W77" s="238"/>
      <c r="X77" s="221"/>
      <c r="Y77" s="238"/>
      <c r="Z77" s="238"/>
      <c r="AA77" s="238"/>
      <c r="AB77" s="238"/>
      <c r="AD77" s="238"/>
      <c r="AE77" s="238"/>
      <c r="AF77" s="238"/>
      <c r="AG77" s="238"/>
      <c r="AH77" s="346"/>
      <c r="AI77" s="347"/>
      <c r="AK77" s="238"/>
      <c r="AL77" s="238"/>
      <c r="AM77" s="238"/>
      <c r="AN77" s="238"/>
      <c r="AO77" s="221"/>
      <c r="AP77" s="238"/>
      <c r="AQ77" s="238"/>
      <c r="AR77" s="238"/>
      <c r="AS77" s="238"/>
      <c r="AT77" s="221"/>
      <c r="AU77" s="238"/>
      <c r="AV77" s="238"/>
      <c r="AW77" s="238"/>
      <c r="AX77" s="238"/>
      <c r="AY77" s="221"/>
      <c r="AZ77" s="238"/>
      <c r="BA77" s="238"/>
      <c r="BB77" s="238"/>
      <c r="BC77" s="238"/>
      <c r="BE77" s="238"/>
      <c r="BF77" s="238"/>
      <c r="BG77" s="238"/>
      <c r="BH77" s="238"/>
      <c r="BI77" s="347"/>
      <c r="BJ77" s="347"/>
      <c r="BL77" s="238"/>
      <c r="BM77" s="238"/>
      <c r="BN77" s="238"/>
      <c r="BO77" s="238"/>
      <c r="BQ77" s="238"/>
      <c r="BR77" s="238"/>
      <c r="BS77" s="238"/>
      <c r="BT77" s="238"/>
      <c r="BU77" s="221"/>
      <c r="BV77" s="238"/>
      <c r="BW77" s="238"/>
      <c r="BX77" s="238"/>
      <c r="BY77" s="238"/>
      <c r="BZ77" s="221"/>
      <c r="CA77" s="238"/>
      <c r="CB77" s="238"/>
      <c r="CC77" s="238"/>
      <c r="CD77" s="238"/>
      <c r="CF77" s="238"/>
      <c r="CG77" s="238"/>
      <c r="CH77" s="238"/>
      <c r="CI77" s="238"/>
      <c r="CJ77" s="347"/>
      <c r="CK77" s="347"/>
      <c r="CM77" s="238"/>
      <c r="CN77" s="238"/>
      <c r="CO77" s="238"/>
      <c r="CP77" s="238"/>
      <c r="CR77" s="238"/>
      <c r="CS77" s="238"/>
      <c r="CT77" s="238"/>
      <c r="CU77" s="238"/>
      <c r="CV77" s="221"/>
      <c r="CW77" s="238"/>
      <c r="CX77" s="238"/>
      <c r="CY77" s="238"/>
      <c r="CZ77" s="238"/>
      <c r="DA77" s="221"/>
      <c r="DB77" s="238"/>
      <c r="DC77" s="238"/>
      <c r="DD77" s="238"/>
      <c r="DE77" s="238"/>
      <c r="DG77" s="238"/>
      <c r="DH77" s="238"/>
      <c r="DI77" s="238"/>
      <c r="DJ77" s="238"/>
      <c r="DL77" s="238"/>
      <c r="DM77" s="238"/>
      <c r="DN77" s="238"/>
      <c r="DO77" s="238"/>
    </row>
    <row r="78" spans="1:119" x14ac:dyDescent="0.3">
      <c r="A78" s="231" t="s">
        <v>968</v>
      </c>
      <c r="B78" s="231"/>
      <c r="D78" s="228" t="s">
        <v>0</v>
      </c>
      <c r="E78" s="229"/>
      <c r="F78" s="229"/>
      <c r="G78" s="229"/>
      <c r="H78" s="229"/>
      <c r="J78" s="232">
        <f t="shared" si="18"/>
        <v>0</v>
      </c>
      <c r="K78" s="232">
        <f>SUM(P78,U78,Z78,AE78)</f>
        <v>192</v>
      </c>
      <c r="L78" s="236"/>
      <c r="M78" s="236"/>
      <c r="O78" s="236"/>
      <c r="P78" s="232">
        <v>32</v>
      </c>
      <c r="Q78" s="236"/>
      <c r="R78" s="236"/>
      <c r="T78" s="236"/>
      <c r="U78" s="232">
        <v>80</v>
      </c>
      <c r="V78" s="236"/>
      <c r="W78" s="236"/>
      <c r="Y78" s="236"/>
      <c r="Z78" s="232">
        <v>80</v>
      </c>
      <c r="AA78" s="236"/>
      <c r="AB78" s="236"/>
      <c r="AD78" s="236"/>
      <c r="AE78" s="232"/>
      <c r="AF78" s="236"/>
      <c r="AG78" s="236"/>
      <c r="AK78" s="304"/>
      <c r="AL78" s="232">
        <f>SUM(AQ78,AV78,BA78,BF78)</f>
        <v>0</v>
      </c>
      <c r="AM78" s="236"/>
      <c r="AN78" s="236"/>
      <c r="AP78" s="236"/>
      <c r="AQ78" s="232"/>
      <c r="AR78" s="236"/>
      <c r="AS78" s="236"/>
      <c r="AU78" s="236"/>
      <c r="AV78" s="232"/>
      <c r="AW78" s="236"/>
      <c r="AX78" s="236"/>
      <c r="AZ78" s="236"/>
      <c r="BA78" s="232"/>
      <c r="BB78" s="236"/>
      <c r="BC78" s="236"/>
      <c r="BE78" s="236"/>
      <c r="BF78" s="232"/>
      <c r="BG78" s="236"/>
      <c r="BH78" s="236"/>
      <c r="BL78" s="304"/>
      <c r="BM78" s="232">
        <f>SUM(BR78,BW78,CB78,CG78)</f>
        <v>0</v>
      </c>
      <c r="BN78" s="236"/>
      <c r="BO78" s="236"/>
      <c r="BQ78" s="236"/>
      <c r="BR78" s="232"/>
      <c r="BS78" s="236"/>
      <c r="BT78" s="236"/>
      <c r="BV78" s="236"/>
      <c r="BW78" s="232"/>
      <c r="BX78" s="236"/>
      <c r="BY78" s="236"/>
      <c r="CA78" s="236"/>
      <c r="CB78" s="232"/>
      <c r="CC78" s="236"/>
      <c r="CD78" s="236"/>
      <c r="CF78" s="236"/>
      <c r="CG78" s="232"/>
      <c r="CH78" s="236"/>
      <c r="CI78" s="236"/>
      <c r="CM78" s="236"/>
      <c r="CN78" s="232">
        <f>SUM(CS78,CX78,DC78,DH78)</f>
        <v>0</v>
      </c>
      <c r="CO78" s="236"/>
      <c r="CP78" s="236"/>
      <c r="CR78" s="236"/>
      <c r="CS78" s="232"/>
      <c r="CT78" s="236"/>
      <c r="CU78" s="236"/>
      <c r="CW78" s="236"/>
      <c r="CX78" s="232"/>
      <c r="CY78" s="236"/>
      <c r="CZ78" s="236"/>
      <c r="DB78" s="236"/>
      <c r="DC78" s="232"/>
      <c r="DD78" s="236"/>
      <c r="DE78" s="236"/>
      <c r="DG78" s="236"/>
      <c r="DH78" s="232"/>
      <c r="DI78" s="236"/>
      <c r="DJ78" s="236"/>
      <c r="DL78" s="236"/>
      <c r="DM78" s="232">
        <f>SUM(K78,AL78,BM78,CN78)</f>
        <v>192</v>
      </c>
      <c r="DN78" s="236"/>
      <c r="DO78" s="236"/>
    </row>
    <row r="79" spans="1:119" x14ac:dyDescent="0.3">
      <c r="A79" s="231" t="s">
        <v>989</v>
      </c>
      <c r="B79" s="231"/>
      <c r="D79" s="228" t="s">
        <v>0</v>
      </c>
      <c r="E79" s="229"/>
      <c r="F79" s="229"/>
      <c r="G79" s="229"/>
      <c r="H79" s="229"/>
      <c r="J79" s="232">
        <f t="shared" si="18"/>
        <v>0</v>
      </c>
      <c r="K79" s="232">
        <f t="shared" ref="K79:K82" si="50">SUM(P79,U79,Z79,AE79)</f>
        <v>232</v>
      </c>
      <c r="L79" s="236"/>
      <c r="M79" s="236"/>
      <c r="O79" s="236"/>
      <c r="P79" s="232"/>
      <c r="Q79" s="236"/>
      <c r="R79" s="236"/>
      <c r="T79" s="236"/>
      <c r="U79" s="232"/>
      <c r="V79" s="236"/>
      <c r="W79" s="236"/>
      <c r="Y79" s="236"/>
      <c r="Z79" s="232"/>
      <c r="AA79" s="236"/>
      <c r="AB79" s="236"/>
      <c r="AD79" s="236"/>
      <c r="AE79" s="232">
        <v>232</v>
      </c>
      <c r="AF79" s="236"/>
      <c r="AG79" s="236"/>
      <c r="AK79" s="328"/>
      <c r="AL79" s="232"/>
      <c r="AM79" s="236"/>
      <c r="AN79" s="236"/>
      <c r="AP79" s="236"/>
      <c r="AQ79" s="232"/>
      <c r="AR79" s="236"/>
      <c r="AS79" s="236"/>
      <c r="AU79" s="236"/>
      <c r="AV79" s="232"/>
      <c r="AW79" s="236"/>
      <c r="AX79" s="236"/>
      <c r="AZ79" s="236"/>
      <c r="BA79" s="232"/>
      <c r="BB79" s="236"/>
      <c r="BC79" s="236"/>
      <c r="BE79" s="236"/>
      <c r="BF79" s="232"/>
      <c r="BG79" s="236"/>
      <c r="BH79" s="236"/>
      <c r="BL79" s="328"/>
      <c r="BM79" s="232"/>
      <c r="BN79" s="236"/>
      <c r="BO79" s="236"/>
      <c r="BQ79" s="236"/>
      <c r="BR79" s="232"/>
      <c r="BS79" s="236"/>
      <c r="BT79" s="236"/>
      <c r="BV79" s="236"/>
      <c r="BW79" s="232"/>
      <c r="BX79" s="236"/>
      <c r="BY79" s="236"/>
      <c r="CA79" s="236"/>
      <c r="CB79" s="232"/>
      <c r="CC79" s="236"/>
      <c r="CD79" s="236"/>
      <c r="CF79" s="236"/>
      <c r="CG79" s="232"/>
      <c r="CH79" s="236"/>
      <c r="CI79" s="236"/>
      <c r="CM79" s="236"/>
      <c r="CN79" s="232"/>
      <c r="CO79" s="236"/>
      <c r="CP79" s="236"/>
      <c r="CR79" s="236"/>
      <c r="CS79" s="232"/>
      <c r="CT79" s="236"/>
      <c r="CU79" s="236"/>
      <c r="CW79" s="236"/>
      <c r="CX79" s="232"/>
      <c r="CY79" s="236"/>
      <c r="CZ79" s="236"/>
      <c r="DB79" s="236"/>
      <c r="DC79" s="232"/>
      <c r="DD79" s="236"/>
      <c r="DE79" s="236"/>
      <c r="DG79" s="236"/>
      <c r="DH79" s="232"/>
      <c r="DI79" s="236"/>
      <c r="DJ79" s="236"/>
      <c r="DL79" s="236"/>
      <c r="DM79" s="232">
        <f>AE79</f>
        <v>232</v>
      </c>
      <c r="DN79" s="236"/>
      <c r="DO79" s="236"/>
    </row>
    <row r="80" spans="1:119" x14ac:dyDescent="0.3">
      <c r="A80" s="231" t="s">
        <v>969</v>
      </c>
      <c r="B80" s="231"/>
      <c r="D80" s="228" t="s">
        <v>0</v>
      </c>
      <c r="E80" s="229"/>
      <c r="F80" s="229"/>
      <c r="G80" s="229"/>
      <c r="H80" s="229"/>
      <c r="J80" s="232">
        <f t="shared" si="18"/>
        <v>0</v>
      </c>
      <c r="K80" s="232">
        <f>AL80</f>
        <v>1256</v>
      </c>
      <c r="L80" s="236"/>
      <c r="M80" s="236"/>
      <c r="O80" s="236"/>
      <c r="P80" s="232"/>
      <c r="Q80" s="236"/>
      <c r="R80" s="236"/>
      <c r="T80" s="236"/>
      <c r="U80" s="232"/>
      <c r="V80" s="236"/>
      <c r="W80" s="236"/>
      <c r="Y80" s="236"/>
      <c r="Z80" s="232"/>
      <c r="AA80" s="236"/>
      <c r="AB80" s="236"/>
      <c r="AD80" s="236"/>
      <c r="AE80" s="232"/>
      <c r="AF80" s="236"/>
      <c r="AG80" s="236"/>
      <c r="AK80" s="304"/>
      <c r="AL80" s="232">
        <f t="shared" ref="AL80:AL82" si="51">SUM(AQ80,AV80,BA80,BF80)</f>
        <v>1256</v>
      </c>
      <c r="AM80" s="236"/>
      <c r="AN80" s="236"/>
      <c r="AP80" s="236"/>
      <c r="AQ80" s="232">
        <v>256</v>
      </c>
      <c r="AR80" s="236"/>
      <c r="AS80" s="236"/>
      <c r="AU80" s="236"/>
      <c r="AV80" s="232">
        <v>312</v>
      </c>
      <c r="AW80" s="236"/>
      <c r="AX80" s="236"/>
      <c r="AZ80" s="236"/>
      <c r="BA80" s="232">
        <v>288</v>
      </c>
      <c r="BB80" s="236"/>
      <c r="BC80" s="236"/>
      <c r="BE80" s="236"/>
      <c r="BF80" s="232">
        <v>400</v>
      </c>
      <c r="BG80" s="236"/>
      <c r="BH80" s="236"/>
      <c r="BL80" s="304"/>
      <c r="BM80" s="232">
        <f t="shared" ref="BM80:BM82" si="52">SUM(BR80,BW80,CB80,CG80)</f>
        <v>0</v>
      </c>
      <c r="BN80" s="236"/>
      <c r="BO80" s="236"/>
      <c r="BQ80" s="236"/>
      <c r="BR80" s="232"/>
      <c r="BS80" s="236"/>
      <c r="BT80" s="236"/>
      <c r="BV80" s="236"/>
      <c r="BW80" s="232"/>
      <c r="BX80" s="236"/>
      <c r="BY80" s="236"/>
      <c r="CA80" s="236"/>
      <c r="CB80" s="232"/>
      <c r="CC80" s="236"/>
      <c r="CD80" s="236"/>
      <c r="CF80" s="236"/>
      <c r="CG80" s="232"/>
      <c r="CH80" s="236"/>
      <c r="CI80" s="236"/>
      <c r="CM80" s="236"/>
      <c r="CN80" s="232">
        <f t="shared" ref="CN80:CN82" si="53">SUM(CS80,CX80,DC80,DH80)</f>
        <v>0</v>
      </c>
      <c r="CO80" s="236"/>
      <c r="CP80" s="236"/>
      <c r="CR80" s="236"/>
      <c r="CS80" s="232"/>
      <c r="CT80" s="236"/>
      <c r="CU80" s="236"/>
      <c r="CW80" s="236"/>
      <c r="CX80" s="232"/>
      <c r="CY80" s="236"/>
      <c r="CZ80" s="236"/>
      <c r="DB80" s="236"/>
      <c r="DC80" s="232"/>
      <c r="DD80" s="236"/>
      <c r="DE80" s="236"/>
      <c r="DG80" s="236"/>
      <c r="DH80" s="232"/>
      <c r="DI80" s="236"/>
      <c r="DJ80" s="236"/>
      <c r="DL80" s="236"/>
      <c r="DM80" s="232">
        <f>SUM(K80,AL80,BM80,CN80)</f>
        <v>2512</v>
      </c>
      <c r="DN80" s="236"/>
      <c r="DO80" s="236"/>
    </row>
    <row r="81" spans="1:119" x14ac:dyDescent="0.3">
      <c r="A81" s="231" t="s">
        <v>970</v>
      </c>
      <c r="B81" s="231"/>
      <c r="D81" s="228" t="s">
        <v>0</v>
      </c>
      <c r="E81" s="229"/>
      <c r="F81" s="229"/>
      <c r="G81" s="229"/>
      <c r="H81" s="229"/>
      <c r="J81" s="232">
        <f t="shared" si="18"/>
        <v>0</v>
      </c>
      <c r="K81" s="232">
        <f>BM81</f>
        <v>1072</v>
      </c>
      <c r="L81" s="236"/>
      <c r="M81" s="236"/>
      <c r="O81" s="236"/>
      <c r="P81" s="232"/>
      <c r="Q81" s="236"/>
      <c r="R81" s="236"/>
      <c r="T81" s="236"/>
      <c r="U81" s="232"/>
      <c r="V81" s="236"/>
      <c r="W81" s="236"/>
      <c r="Y81" s="236"/>
      <c r="Z81" s="232"/>
      <c r="AA81" s="236"/>
      <c r="AB81" s="236"/>
      <c r="AD81" s="236"/>
      <c r="AE81" s="232"/>
      <c r="AF81" s="236"/>
      <c r="AG81" s="236"/>
      <c r="AK81" s="304"/>
      <c r="AL81" s="232">
        <f t="shared" si="51"/>
        <v>0</v>
      </c>
      <c r="AM81" s="236"/>
      <c r="AN81" s="236"/>
      <c r="AP81" s="236"/>
      <c r="AQ81" s="232"/>
      <c r="AR81" s="236"/>
      <c r="AS81" s="236"/>
      <c r="AU81" s="236"/>
      <c r="AV81" s="232"/>
      <c r="AW81" s="236"/>
      <c r="AX81" s="236"/>
      <c r="AZ81" s="236"/>
      <c r="BA81" s="232"/>
      <c r="BB81" s="236"/>
      <c r="BC81" s="236"/>
      <c r="BE81" s="236"/>
      <c r="BF81" s="232"/>
      <c r="BG81" s="236"/>
      <c r="BH81" s="236"/>
      <c r="BL81" s="304"/>
      <c r="BM81" s="232">
        <f>BR81+BW81+CB81+CG81</f>
        <v>1072</v>
      </c>
      <c r="BN81" s="236"/>
      <c r="BO81" s="236"/>
      <c r="BQ81" s="236"/>
      <c r="BR81" s="232">
        <v>256</v>
      </c>
      <c r="BS81" s="236"/>
      <c r="BT81" s="236"/>
      <c r="BV81" s="236"/>
      <c r="BW81" s="232">
        <v>320</v>
      </c>
      <c r="BX81" s="236"/>
      <c r="BY81" s="236"/>
      <c r="CA81" s="236"/>
      <c r="CB81" s="232">
        <v>288</v>
      </c>
      <c r="CC81" s="236"/>
      <c r="CD81" s="236"/>
      <c r="CF81" s="236"/>
      <c r="CG81" s="232">
        <v>208</v>
      </c>
      <c r="CH81" s="236"/>
      <c r="CI81" s="236"/>
      <c r="CM81" s="236"/>
      <c r="CN81" s="232">
        <f t="shared" si="53"/>
        <v>0</v>
      </c>
      <c r="CO81" s="236"/>
      <c r="CP81" s="236"/>
      <c r="CR81" s="236"/>
      <c r="CS81" s="232"/>
      <c r="CT81" s="236"/>
      <c r="CU81" s="236"/>
      <c r="CW81" s="236"/>
      <c r="CX81" s="232"/>
      <c r="CY81" s="236"/>
      <c r="CZ81" s="236"/>
      <c r="DB81" s="236"/>
      <c r="DC81" s="232"/>
      <c r="DD81" s="236"/>
      <c r="DE81" s="236"/>
      <c r="DG81" s="236"/>
      <c r="DH81" s="232"/>
      <c r="DI81" s="236"/>
      <c r="DJ81" s="236"/>
      <c r="DL81" s="236"/>
      <c r="DM81" s="232">
        <f>SUM(K81,AL81,BM81,CN81)</f>
        <v>2144</v>
      </c>
      <c r="DN81" s="236"/>
      <c r="DO81" s="236"/>
    </row>
    <row r="82" spans="1:119" x14ac:dyDescent="0.3">
      <c r="A82" s="231"/>
      <c r="B82" s="231"/>
      <c r="D82" s="228"/>
      <c r="E82" s="229"/>
      <c r="F82" s="229"/>
      <c r="G82" s="229"/>
      <c r="H82" s="229"/>
      <c r="J82" s="232">
        <f t="shared" si="18"/>
        <v>0</v>
      </c>
      <c r="K82" s="232">
        <f t="shared" si="50"/>
        <v>0</v>
      </c>
      <c r="L82" s="236"/>
      <c r="M82" s="236"/>
      <c r="O82" s="236"/>
      <c r="P82" s="232"/>
      <c r="Q82" s="236"/>
      <c r="R82" s="236"/>
      <c r="T82" s="236"/>
      <c r="U82" s="232"/>
      <c r="V82" s="236"/>
      <c r="W82" s="236"/>
      <c r="Y82" s="236"/>
      <c r="Z82" s="232"/>
      <c r="AA82" s="236"/>
      <c r="AB82" s="236"/>
      <c r="AD82" s="236"/>
      <c r="AE82" s="232"/>
      <c r="AF82" s="236"/>
      <c r="AG82" s="236"/>
      <c r="AK82" s="304"/>
      <c r="AL82" s="232">
        <f t="shared" si="51"/>
        <v>0</v>
      </c>
      <c r="AM82" s="236"/>
      <c r="AN82" s="236"/>
      <c r="AP82" s="236"/>
      <c r="AQ82" s="232"/>
      <c r="AR82" s="236"/>
      <c r="AS82" s="236"/>
      <c r="AU82" s="236"/>
      <c r="AV82" s="232"/>
      <c r="AW82" s="236"/>
      <c r="AX82" s="236"/>
      <c r="AZ82" s="236"/>
      <c r="BA82" s="232"/>
      <c r="BB82" s="236"/>
      <c r="BC82" s="236"/>
      <c r="BE82" s="236"/>
      <c r="BF82" s="232"/>
      <c r="BG82" s="236"/>
      <c r="BH82" s="236"/>
      <c r="BL82" s="304"/>
      <c r="BM82" s="232">
        <f t="shared" si="52"/>
        <v>0</v>
      </c>
      <c r="BN82" s="236"/>
      <c r="BO82" s="236"/>
      <c r="BQ82" s="236"/>
      <c r="BR82" s="232"/>
      <c r="BS82" s="236"/>
      <c r="BT82" s="236"/>
      <c r="BV82" s="236"/>
      <c r="BW82" s="232"/>
      <c r="BX82" s="236"/>
      <c r="BY82" s="236"/>
      <c r="CA82" s="236"/>
      <c r="CB82" s="232"/>
      <c r="CC82" s="236"/>
      <c r="CD82" s="236"/>
      <c r="CF82" s="236"/>
      <c r="CG82" s="232"/>
      <c r="CH82" s="236"/>
      <c r="CI82" s="236"/>
      <c r="CM82" s="236"/>
      <c r="CN82" s="232">
        <f t="shared" si="53"/>
        <v>0</v>
      </c>
      <c r="CO82" s="236"/>
      <c r="CP82" s="236"/>
      <c r="CR82" s="236"/>
      <c r="CS82" s="232"/>
      <c r="CT82" s="236"/>
      <c r="CU82" s="236"/>
      <c r="CW82" s="236"/>
      <c r="CX82" s="232"/>
      <c r="CY82" s="236"/>
      <c r="CZ82" s="236"/>
      <c r="DB82" s="236"/>
      <c r="DC82" s="232"/>
      <c r="DD82" s="236"/>
      <c r="DE82" s="236"/>
      <c r="DG82" s="236"/>
      <c r="DH82" s="232"/>
      <c r="DI82" s="236"/>
      <c r="DJ82" s="236"/>
      <c r="DL82" s="236"/>
      <c r="DM82" s="232">
        <f>SUM(K82,AL82,BM82,CN82)</f>
        <v>0</v>
      </c>
      <c r="DN82" s="236"/>
      <c r="DO82" s="236"/>
    </row>
    <row r="83" spans="1:119" s="208" customFormat="1" outlineLevel="1" x14ac:dyDescent="0.3">
      <c r="D83" s="218"/>
      <c r="J83" s="232">
        <f t="shared" si="18"/>
        <v>0</v>
      </c>
      <c r="K83" s="252"/>
      <c r="L83" s="252"/>
      <c r="M83" s="252"/>
      <c r="O83" s="252"/>
      <c r="P83" s="252"/>
      <c r="Q83" s="252"/>
      <c r="R83" s="252"/>
      <c r="T83" s="252"/>
      <c r="U83" s="252"/>
      <c r="V83" s="252"/>
      <c r="W83" s="252"/>
      <c r="Y83" s="252"/>
      <c r="Z83" s="252"/>
      <c r="AA83" s="252"/>
      <c r="AB83" s="252"/>
      <c r="AD83" s="252"/>
      <c r="AE83" s="252"/>
      <c r="AF83" s="252"/>
      <c r="AG83" s="252"/>
      <c r="AH83" s="344"/>
      <c r="AI83" s="345"/>
      <c r="AK83" s="252"/>
      <c r="AL83" s="252"/>
      <c r="AM83" s="252"/>
      <c r="AN83" s="252"/>
      <c r="AP83" s="252"/>
      <c r="AQ83" s="252"/>
      <c r="AR83" s="252"/>
      <c r="AS83" s="252"/>
      <c r="AU83" s="252"/>
      <c r="AV83" s="252"/>
      <c r="AW83" s="252"/>
      <c r="AX83" s="252"/>
      <c r="AZ83" s="252"/>
      <c r="BA83" s="252"/>
      <c r="BB83" s="252"/>
      <c r="BC83" s="252"/>
      <c r="BE83" s="252"/>
      <c r="BF83" s="252"/>
      <c r="BG83" s="252"/>
      <c r="BH83" s="252"/>
      <c r="BI83" s="345"/>
      <c r="BJ83" s="345"/>
      <c r="BL83" s="252"/>
      <c r="BM83" s="252"/>
      <c r="BN83" s="252"/>
      <c r="BO83" s="252"/>
      <c r="BQ83" s="252"/>
      <c r="BR83" s="252"/>
      <c r="BS83" s="252"/>
      <c r="BT83" s="252"/>
      <c r="BV83" s="252"/>
      <c r="BW83" s="252"/>
      <c r="BX83" s="252"/>
      <c r="BY83" s="252"/>
      <c r="CA83" s="252"/>
      <c r="CB83" s="252"/>
      <c r="CC83" s="252"/>
      <c r="CD83" s="252"/>
      <c r="CF83" s="252"/>
      <c r="CG83" s="252"/>
      <c r="CH83" s="252"/>
      <c r="CI83" s="252"/>
      <c r="CJ83" s="345"/>
      <c r="CK83" s="345"/>
      <c r="CM83" s="252"/>
      <c r="CN83" s="252"/>
      <c r="CO83" s="252"/>
      <c r="CP83" s="252"/>
      <c r="CR83" s="252"/>
      <c r="CS83" s="252"/>
      <c r="CT83" s="252"/>
      <c r="CU83" s="252"/>
      <c r="CW83" s="252"/>
      <c r="CX83" s="252"/>
      <c r="CY83" s="252"/>
      <c r="CZ83" s="252"/>
      <c r="DB83" s="252"/>
      <c r="DC83" s="252"/>
      <c r="DD83" s="252"/>
      <c r="DE83" s="252"/>
      <c r="DG83" s="252"/>
      <c r="DH83" s="252"/>
      <c r="DI83" s="252"/>
      <c r="DJ83" s="252"/>
      <c r="DL83" s="252"/>
      <c r="DM83" s="252"/>
      <c r="DN83" s="252"/>
      <c r="DO83" s="252"/>
    </row>
    <row r="84" spans="1:119" s="250" customFormat="1" hidden="1" outlineLevel="1" x14ac:dyDescent="0.3">
      <c r="A84" s="219" t="s">
        <v>195</v>
      </c>
      <c r="B84" s="219"/>
      <c r="C84" s="221"/>
      <c r="D84" s="222"/>
      <c r="E84" s="223"/>
      <c r="F84" s="223"/>
      <c r="G84" s="223"/>
      <c r="H84" s="223"/>
      <c r="I84" s="221"/>
      <c r="J84" s="232">
        <f t="shared" si="18"/>
        <v>0</v>
      </c>
      <c r="K84" s="238"/>
      <c r="L84" s="238"/>
      <c r="M84" s="238"/>
      <c r="N84" s="221"/>
      <c r="O84" s="238"/>
      <c r="P84" s="238"/>
      <c r="Q84" s="238"/>
      <c r="R84" s="238"/>
      <c r="S84" s="221"/>
      <c r="T84" s="238"/>
      <c r="U84" s="238"/>
      <c r="V84" s="238"/>
      <c r="W84" s="238"/>
      <c r="X84" s="221"/>
      <c r="Y84" s="238"/>
      <c r="Z84" s="238"/>
      <c r="AA84" s="238"/>
      <c r="AB84" s="238"/>
      <c r="AD84" s="238"/>
      <c r="AE84" s="238"/>
      <c r="AF84" s="238"/>
      <c r="AG84" s="238"/>
      <c r="AH84" s="346"/>
      <c r="AI84" s="347"/>
      <c r="AK84" s="238"/>
      <c r="AL84" s="238"/>
      <c r="AM84" s="238"/>
      <c r="AN84" s="238"/>
      <c r="AO84" s="221"/>
      <c r="AP84" s="238"/>
      <c r="AQ84" s="238"/>
      <c r="AR84" s="238"/>
      <c r="AS84" s="238"/>
      <c r="AT84" s="221"/>
      <c r="AU84" s="238"/>
      <c r="AV84" s="238"/>
      <c r="AW84" s="238"/>
      <c r="AX84" s="238"/>
      <c r="AY84" s="221"/>
      <c r="AZ84" s="238"/>
      <c r="BA84" s="238"/>
      <c r="BB84" s="238"/>
      <c r="BC84" s="238"/>
      <c r="BE84" s="238"/>
      <c r="BF84" s="238"/>
      <c r="BG84" s="238"/>
      <c r="BH84" s="238"/>
      <c r="BI84" s="347"/>
      <c r="BJ84" s="347"/>
      <c r="BL84" s="238"/>
      <c r="BM84" s="238"/>
      <c r="BN84" s="238"/>
      <c r="BO84" s="238"/>
      <c r="BQ84" s="238"/>
      <c r="BR84" s="238"/>
      <c r="BS84" s="238"/>
      <c r="BT84" s="238"/>
      <c r="BU84" s="221"/>
      <c r="BV84" s="238"/>
      <c r="BW84" s="238"/>
      <c r="BX84" s="238"/>
      <c r="BY84" s="238"/>
      <c r="BZ84" s="221"/>
      <c r="CA84" s="238"/>
      <c r="CB84" s="238"/>
      <c r="CC84" s="238"/>
      <c r="CD84" s="238"/>
      <c r="CF84" s="238"/>
      <c r="CG84" s="238"/>
      <c r="CH84" s="238"/>
      <c r="CI84" s="238"/>
      <c r="CJ84" s="347"/>
      <c r="CK84" s="347"/>
      <c r="CM84" s="238"/>
      <c r="CN84" s="238"/>
      <c r="CO84" s="238"/>
      <c r="CP84" s="238"/>
      <c r="CR84" s="238"/>
      <c r="CS84" s="238"/>
      <c r="CT84" s="238"/>
      <c r="CU84" s="238"/>
      <c r="CV84" s="221"/>
      <c r="CW84" s="238"/>
      <c r="CX84" s="238"/>
      <c r="CY84" s="238"/>
      <c r="CZ84" s="238"/>
      <c r="DA84" s="221"/>
      <c r="DB84" s="238"/>
      <c r="DC84" s="238"/>
      <c r="DD84" s="238"/>
      <c r="DE84" s="238"/>
      <c r="DG84" s="238"/>
      <c r="DH84" s="238"/>
      <c r="DI84" s="238"/>
      <c r="DJ84" s="238"/>
      <c r="DL84" s="238"/>
      <c r="DM84" s="238"/>
      <c r="DN84" s="238"/>
      <c r="DO84" s="238"/>
    </row>
    <row r="85" spans="1:119" hidden="1" outlineLevel="1" x14ac:dyDescent="0.3">
      <c r="A85" s="232" t="s">
        <v>198</v>
      </c>
      <c r="B85" s="232"/>
      <c r="D85" s="228"/>
      <c r="E85" s="229"/>
      <c r="F85" s="229"/>
      <c r="G85" s="229"/>
      <c r="H85" s="229"/>
      <c r="I85" s="252"/>
      <c r="J85" s="232">
        <f t="shared" si="18"/>
        <v>0</v>
      </c>
      <c r="K85" s="236"/>
      <c r="L85" s="236"/>
      <c r="M85" s="236"/>
      <c r="O85" s="236"/>
      <c r="P85" s="236"/>
      <c r="Q85" s="236"/>
      <c r="R85" s="236"/>
      <c r="T85" s="236"/>
      <c r="U85" s="236"/>
      <c r="V85" s="236"/>
      <c r="W85" s="236"/>
      <c r="Y85" s="236"/>
      <c r="Z85" s="236"/>
      <c r="AA85" s="236"/>
      <c r="AB85" s="236"/>
      <c r="AD85" s="236"/>
      <c r="AE85" s="236"/>
      <c r="AF85" s="236"/>
      <c r="AG85" s="236"/>
      <c r="AK85" s="236"/>
      <c r="AL85" s="236"/>
      <c r="AM85" s="236"/>
      <c r="AN85" s="236"/>
      <c r="AP85" s="236"/>
      <c r="AQ85" s="236"/>
      <c r="AR85" s="236"/>
      <c r="AS85" s="236"/>
      <c r="AU85" s="236"/>
      <c r="AV85" s="236"/>
      <c r="AW85" s="236"/>
      <c r="AX85" s="236"/>
      <c r="AZ85" s="236"/>
      <c r="BA85" s="236"/>
      <c r="BB85" s="236"/>
      <c r="BC85" s="236"/>
      <c r="BE85" s="236"/>
      <c r="BF85" s="236"/>
      <c r="BG85" s="236"/>
      <c r="BH85" s="236"/>
      <c r="BL85" s="236"/>
      <c r="BM85" s="236"/>
      <c r="BN85" s="236"/>
      <c r="BO85" s="236"/>
      <c r="BQ85" s="236"/>
      <c r="BR85" s="236"/>
      <c r="BS85" s="236"/>
      <c r="BT85" s="236"/>
      <c r="BV85" s="236"/>
      <c r="BW85" s="236"/>
      <c r="BX85" s="236"/>
      <c r="BY85" s="236"/>
      <c r="CA85" s="236"/>
      <c r="CB85" s="236"/>
      <c r="CC85" s="236"/>
      <c r="CD85" s="236"/>
      <c r="CF85" s="236"/>
      <c r="CG85" s="236"/>
      <c r="CH85" s="236"/>
      <c r="CI85" s="236"/>
      <c r="CM85" s="236"/>
      <c r="CN85" s="236"/>
      <c r="CO85" s="236"/>
      <c r="CP85" s="236"/>
      <c r="CQ85" s="305"/>
      <c r="CR85" s="236"/>
      <c r="CS85" s="236"/>
      <c r="CT85" s="236"/>
      <c r="CU85" s="236"/>
      <c r="CW85" s="236"/>
      <c r="CX85" s="236"/>
      <c r="CY85" s="236"/>
      <c r="CZ85" s="236"/>
      <c r="DB85" s="236"/>
      <c r="DC85" s="236"/>
      <c r="DD85" s="236"/>
      <c r="DE85" s="236"/>
      <c r="DG85" s="236"/>
      <c r="DH85" s="236"/>
      <c r="DI85" s="236"/>
      <c r="DJ85" s="236"/>
      <c r="DL85" s="236"/>
      <c r="DM85" s="236"/>
      <c r="DN85" s="236"/>
      <c r="DO85" s="236"/>
    </row>
    <row r="86" spans="1:119" hidden="1" outlineLevel="1" x14ac:dyDescent="0.3">
      <c r="A86" s="232" t="s">
        <v>192</v>
      </c>
      <c r="B86" s="232"/>
      <c r="D86" s="228"/>
      <c r="E86" s="229"/>
      <c r="F86" s="229"/>
      <c r="G86" s="229"/>
      <c r="H86" s="229"/>
      <c r="I86" s="252"/>
      <c r="J86" s="232">
        <f t="shared" si="18"/>
        <v>0</v>
      </c>
      <c r="K86" s="236"/>
      <c r="L86" s="236"/>
      <c r="M86" s="236"/>
      <c r="O86" s="236"/>
      <c r="P86" s="236"/>
      <c r="Q86" s="236"/>
      <c r="R86" s="236"/>
      <c r="T86" s="236"/>
      <c r="U86" s="236"/>
      <c r="V86" s="236"/>
      <c r="W86" s="236"/>
      <c r="Y86" s="236"/>
      <c r="Z86" s="236"/>
      <c r="AA86" s="236"/>
      <c r="AB86" s="236"/>
      <c r="AD86" s="236"/>
      <c r="AE86" s="236"/>
      <c r="AF86" s="236"/>
      <c r="AG86" s="236"/>
      <c r="AK86" s="236"/>
      <c r="AL86" s="236"/>
      <c r="AM86" s="236"/>
      <c r="AN86" s="236"/>
      <c r="AP86" s="236"/>
      <c r="AQ86" s="236"/>
      <c r="AR86" s="236"/>
      <c r="AS86" s="236"/>
      <c r="AU86" s="236"/>
      <c r="AV86" s="236"/>
      <c r="AW86" s="236"/>
      <c r="AX86" s="236"/>
      <c r="AZ86" s="236"/>
      <c r="BA86" s="236"/>
      <c r="BB86" s="236"/>
      <c r="BC86" s="236"/>
      <c r="BE86" s="236"/>
      <c r="BF86" s="236"/>
      <c r="BG86" s="236"/>
      <c r="BH86" s="236"/>
      <c r="BL86" s="236"/>
      <c r="BM86" s="236"/>
      <c r="BN86" s="236"/>
      <c r="BO86" s="236"/>
      <c r="BQ86" s="236"/>
      <c r="BR86" s="236"/>
      <c r="BS86" s="236"/>
      <c r="BT86" s="236"/>
      <c r="BV86" s="236"/>
      <c r="BW86" s="236"/>
      <c r="BX86" s="236"/>
      <c r="BY86" s="236"/>
      <c r="CA86" s="236"/>
      <c r="CB86" s="236"/>
      <c r="CC86" s="236"/>
      <c r="CD86" s="236"/>
      <c r="CF86" s="236"/>
      <c r="CG86" s="236"/>
      <c r="CH86" s="236"/>
      <c r="CI86" s="236"/>
      <c r="CM86" s="236"/>
      <c r="CN86" s="236"/>
      <c r="CO86" s="236"/>
      <c r="CP86" s="236"/>
      <c r="CR86" s="236"/>
      <c r="CS86" s="236"/>
      <c r="CT86" s="236"/>
      <c r="CU86" s="236"/>
      <c r="CW86" s="236"/>
      <c r="CX86" s="236"/>
      <c r="CY86" s="236"/>
      <c r="CZ86" s="236"/>
      <c r="DB86" s="236"/>
      <c r="DC86" s="236"/>
      <c r="DD86" s="236"/>
      <c r="DE86" s="236"/>
      <c r="DG86" s="236"/>
      <c r="DH86" s="236"/>
      <c r="DI86" s="236"/>
      <c r="DJ86" s="236"/>
      <c r="DL86" s="236"/>
      <c r="DM86" s="236"/>
      <c r="DN86" s="236"/>
      <c r="DO86" s="236"/>
    </row>
    <row r="87" spans="1:119" hidden="1" outlineLevel="1" x14ac:dyDescent="0.3">
      <c r="A87" s="232" t="s">
        <v>193</v>
      </c>
      <c r="B87" s="232"/>
      <c r="D87" s="228"/>
      <c r="E87" s="229"/>
      <c r="F87" s="229"/>
      <c r="G87" s="229"/>
      <c r="H87" s="229"/>
      <c r="I87" s="252"/>
      <c r="J87" s="232">
        <f t="shared" si="18"/>
        <v>0</v>
      </c>
      <c r="K87" s="236"/>
      <c r="L87" s="236"/>
      <c r="M87" s="236"/>
      <c r="O87" s="236"/>
      <c r="P87" s="236"/>
      <c r="Q87" s="236"/>
      <c r="R87" s="236"/>
      <c r="T87" s="236"/>
      <c r="U87" s="236"/>
      <c r="V87" s="236"/>
      <c r="W87" s="236"/>
      <c r="Y87" s="236"/>
      <c r="Z87" s="236"/>
      <c r="AA87" s="236"/>
      <c r="AB87" s="236"/>
      <c r="AD87" s="236"/>
      <c r="AE87" s="236"/>
      <c r="AF87" s="236"/>
      <c r="AG87" s="236"/>
      <c r="AK87" s="236"/>
      <c r="AL87" s="236"/>
      <c r="AM87" s="236"/>
      <c r="AN87" s="236"/>
      <c r="AP87" s="236"/>
      <c r="AQ87" s="236"/>
      <c r="AR87" s="236"/>
      <c r="AS87" s="236"/>
      <c r="AU87" s="236"/>
      <c r="AV87" s="236"/>
      <c r="AW87" s="236"/>
      <c r="AX87" s="236"/>
      <c r="AZ87" s="236"/>
      <c r="BA87" s="236"/>
      <c r="BB87" s="236"/>
      <c r="BC87" s="236"/>
      <c r="BE87" s="236"/>
      <c r="BF87" s="236"/>
      <c r="BG87" s="236"/>
      <c r="BH87" s="236"/>
      <c r="BL87" s="236"/>
      <c r="BM87" s="236"/>
      <c r="BN87" s="236"/>
      <c r="BO87" s="236"/>
      <c r="BQ87" s="236"/>
      <c r="BR87" s="236"/>
      <c r="BS87" s="236"/>
      <c r="BT87" s="236"/>
      <c r="BV87" s="236"/>
      <c r="BW87" s="236"/>
      <c r="BX87" s="236"/>
      <c r="BY87" s="236"/>
      <c r="CA87" s="236"/>
      <c r="CB87" s="236"/>
      <c r="CC87" s="236"/>
      <c r="CD87" s="236"/>
      <c r="CF87" s="236"/>
      <c r="CG87" s="236"/>
      <c r="CH87" s="236"/>
      <c r="CI87" s="236"/>
      <c r="CM87" s="236"/>
      <c r="CN87" s="236"/>
      <c r="CO87" s="236"/>
      <c r="CP87" s="236"/>
      <c r="CR87" s="236"/>
      <c r="CS87" s="236"/>
      <c r="CT87" s="236"/>
      <c r="CU87" s="236"/>
      <c r="CW87" s="236"/>
      <c r="CX87" s="236"/>
      <c r="CY87" s="236"/>
      <c r="CZ87" s="236"/>
      <c r="DB87" s="236"/>
      <c r="DC87" s="236"/>
      <c r="DD87" s="236"/>
      <c r="DE87" s="236"/>
      <c r="DG87" s="236"/>
      <c r="DH87" s="236"/>
      <c r="DI87" s="236"/>
      <c r="DJ87" s="236"/>
      <c r="DL87" s="236"/>
      <c r="DM87" s="236"/>
      <c r="DN87" s="236"/>
      <c r="DO87" s="236"/>
    </row>
    <row r="88" spans="1:119" hidden="1" outlineLevel="1" x14ac:dyDescent="0.3">
      <c r="A88" s="232" t="s">
        <v>194</v>
      </c>
      <c r="B88" s="232"/>
      <c r="D88" s="228"/>
      <c r="E88" s="229"/>
      <c r="F88" s="229"/>
      <c r="G88" s="229"/>
      <c r="H88" s="229"/>
      <c r="I88" s="252"/>
      <c r="J88" s="232">
        <f t="shared" si="18"/>
        <v>0</v>
      </c>
      <c r="K88" s="236"/>
      <c r="L88" s="236"/>
      <c r="M88" s="236"/>
      <c r="O88" s="236"/>
      <c r="P88" s="236"/>
      <c r="Q88" s="236"/>
      <c r="R88" s="236"/>
      <c r="T88" s="236"/>
      <c r="U88" s="236"/>
      <c r="V88" s="236"/>
      <c r="W88" s="236"/>
      <c r="Y88" s="236"/>
      <c r="Z88" s="236"/>
      <c r="AA88" s="236"/>
      <c r="AB88" s="236"/>
      <c r="AD88" s="236"/>
      <c r="AE88" s="236"/>
      <c r="AF88" s="236"/>
      <c r="AG88" s="236"/>
      <c r="AK88" s="236"/>
      <c r="AL88" s="236"/>
      <c r="AM88" s="236"/>
      <c r="AN88" s="236"/>
      <c r="AP88" s="236"/>
      <c r="AQ88" s="236"/>
      <c r="AR88" s="236"/>
      <c r="AS88" s="236"/>
      <c r="AU88" s="236"/>
      <c r="AV88" s="236"/>
      <c r="AW88" s="236"/>
      <c r="AX88" s="236"/>
      <c r="AZ88" s="236"/>
      <c r="BA88" s="236"/>
      <c r="BB88" s="236"/>
      <c r="BC88" s="236"/>
      <c r="BE88" s="236"/>
      <c r="BF88" s="236"/>
      <c r="BG88" s="236"/>
      <c r="BH88" s="236"/>
      <c r="BL88" s="236"/>
      <c r="BM88" s="236"/>
      <c r="BN88" s="236"/>
      <c r="BO88" s="236"/>
      <c r="BQ88" s="236"/>
      <c r="BR88" s="236"/>
      <c r="BS88" s="236"/>
      <c r="BT88" s="236"/>
      <c r="BV88" s="236"/>
      <c r="BW88" s="236"/>
      <c r="BX88" s="236"/>
      <c r="BY88" s="236"/>
      <c r="CA88" s="236"/>
      <c r="CB88" s="236"/>
      <c r="CC88" s="236"/>
      <c r="CD88" s="236"/>
      <c r="CF88" s="236"/>
      <c r="CG88" s="236"/>
      <c r="CH88" s="236"/>
      <c r="CI88" s="236"/>
      <c r="CM88" s="236"/>
      <c r="CN88" s="236"/>
      <c r="CO88" s="236"/>
      <c r="CP88" s="236"/>
      <c r="CR88" s="236"/>
      <c r="CS88" s="236"/>
      <c r="CT88" s="236"/>
      <c r="CU88" s="236"/>
      <c r="CW88" s="236"/>
      <c r="CX88" s="236"/>
      <c r="CY88" s="236"/>
      <c r="CZ88" s="236"/>
      <c r="DB88" s="236"/>
      <c r="DC88" s="236"/>
      <c r="DD88" s="236"/>
      <c r="DE88" s="236"/>
      <c r="DG88" s="236"/>
      <c r="DH88" s="236"/>
      <c r="DI88" s="236"/>
      <c r="DJ88" s="236"/>
      <c r="DL88" s="236"/>
      <c r="DM88" s="236"/>
      <c r="DN88" s="236"/>
      <c r="DO88" s="236"/>
    </row>
    <row r="89" spans="1:119" hidden="1" outlineLevel="1" x14ac:dyDescent="0.3">
      <c r="A89" s="232" t="s">
        <v>175</v>
      </c>
      <c r="B89" s="232"/>
      <c r="D89" s="228"/>
      <c r="E89" s="229"/>
      <c r="F89" s="229"/>
      <c r="G89" s="229"/>
      <c r="H89" s="229"/>
      <c r="I89" s="252"/>
      <c r="J89" s="232">
        <f t="shared" si="18"/>
        <v>0</v>
      </c>
      <c r="K89" s="236"/>
      <c r="L89" s="236"/>
      <c r="M89" s="236"/>
      <c r="O89" s="236"/>
      <c r="P89" s="236"/>
      <c r="Q89" s="236"/>
      <c r="R89" s="236"/>
      <c r="T89" s="236"/>
      <c r="U89" s="236"/>
      <c r="V89" s="236"/>
      <c r="W89" s="236"/>
      <c r="Y89" s="236"/>
      <c r="Z89" s="236"/>
      <c r="AA89" s="236"/>
      <c r="AB89" s="236"/>
      <c r="AD89" s="236"/>
      <c r="AE89" s="236"/>
      <c r="AF89" s="236"/>
      <c r="AG89" s="236"/>
      <c r="AK89" s="236"/>
      <c r="AL89" s="236"/>
      <c r="AM89" s="236"/>
      <c r="AN89" s="236"/>
      <c r="AP89" s="236"/>
      <c r="AQ89" s="236"/>
      <c r="AR89" s="236"/>
      <c r="AS89" s="236"/>
      <c r="AU89" s="236"/>
      <c r="AV89" s="236"/>
      <c r="AW89" s="236"/>
      <c r="AX89" s="236"/>
      <c r="AZ89" s="236"/>
      <c r="BA89" s="236"/>
      <c r="BB89" s="236"/>
      <c r="BC89" s="236"/>
      <c r="BE89" s="236"/>
      <c r="BF89" s="236"/>
      <c r="BG89" s="236"/>
      <c r="BH89" s="236"/>
      <c r="BL89" s="236"/>
      <c r="BM89" s="236"/>
      <c r="BN89" s="236"/>
      <c r="BO89" s="236"/>
      <c r="BQ89" s="236"/>
      <c r="BR89" s="236"/>
      <c r="BS89" s="236"/>
      <c r="BT89" s="236"/>
      <c r="BV89" s="236"/>
      <c r="BW89" s="236"/>
      <c r="BX89" s="236"/>
      <c r="BY89" s="236"/>
      <c r="CA89" s="236"/>
      <c r="CB89" s="236"/>
      <c r="CC89" s="236"/>
      <c r="CD89" s="236"/>
      <c r="CF89" s="236"/>
      <c r="CG89" s="236"/>
      <c r="CH89" s="236"/>
      <c r="CI89" s="236"/>
      <c r="CM89" s="236"/>
      <c r="CN89" s="236"/>
      <c r="CO89" s="236"/>
      <c r="CP89" s="236"/>
      <c r="CR89" s="236"/>
      <c r="CS89" s="236"/>
      <c r="CT89" s="236"/>
      <c r="CU89" s="236"/>
      <c r="CW89" s="236"/>
      <c r="CX89" s="236"/>
      <c r="CY89" s="236"/>
      <c r="CZ89" s="236"/>
      <c r="DB89" s="236"/>
      <c r="DC89" s="236"/>
      <c r="DD89" s="236"/>
      <c r="DE89" s="236"/>
      <c r="DG89" s="236"/>
      <c r="DH89" s="236"/>
      <c r="DI89" s="236"/>
      <c r="DJ89" s="236"/>
      <c r="DL89" s="236"/>
      <c r="DM89" s="236"/>
      <c r="DN89" s="236"/>
      <c r="DO89" s="236"/>
    </row>
    <row r="90" spans="1:119" hidden="1" outlineLevel="1" x14ac:dyDescent="0.3">
      <c r="A90" s="232" t="s">
        <v>187</v>
      </c>
      <c r="B90" s="232"/>
      <c r="D90" s="228"/>
      <c r="E90" s="229"/>
      <c r="F90" s="229"/>
      <c r="G90" s="229"/>
      <c r="H90" s="229"/>
      <c r="I90" s="252"/>
      <c r="J90" s="232">
        <f t="shared" si="18"/>
        <v>0</v>
      </c>
      <c r="K90" s="236"/>
      <c r="L90" s="236"/>
      <c r="M90" s="236"/>
      <c r="O90" s="236"/>
      <c r="P90" s="236"/>
      <c r="Q90" s="236"/>
      <c r="R90" s="236"/>
      <c r="T90" s="236"/>
      <c r="U90" s="236"/>
      <c r="V90" s="236"/>
      <c r="W90" s="236"/>
      <c r="Y90" s="236"/>
      <c r="Z90" s="236"/>
      <c r="AA90" s="236"/>
      <c r="AB90" s="236"/>
      <c r="AD90" s="236"/>
      <c r="AE90" s="236"/>
      <c r="AF90" s="236"/>
      <c r="AG90" s="236"/>
      <c r="AK90" s="236"/>
      <c r="AL90" s="236"/>
      <c r="AM90" s="236"/>
      <c r="AN90" s="236"/>
      <c r="AP90" s="236"/>
      <c r="AQ90" s="236"/>
      <c r="AR90" s="236"/>
      <c r="AS90" s="236"/>
      <c r="AU90" s="236"/>
      <c r="AV90" s="236"/>
      <c r="AW90" s="236"/>
      <c r="AX90" s="236"/>
      <c r="AZ90" s="236"/>
      <c r="BA90" s="236"/>
      <c r="BB90" s="236"/>
      <c r="BC90" s="236"/>
      <c r="BE90" s="236"/>
      <c r="BF90" s="236"/>
      <c r="BG90" s="236"/>
      <c r="BH90" s="236"/>
      <c r="BL90" s="236"/>
      <c r="BM90" s="236"/>
      <c r="BN90" s="236"/>
      <c r="BO90" s="236"/>
      <c r="BQ90" s="236"/>
      <c r="BR90" s="236"/>
      <c r="BS90" s="236"/>
      <c r="BT90" s="236"/>
      <c r="BV90" s="236"/>
      <c r="BW90" s="236"/>
      <c r="BX90" s="236"/>
      <c r="BY90" s="236"/>
      <c r="CA90" s="236"/>
      <c r="CB90" s="236"/>
      <c r="CC90" s="236"/>
      <c r="CD90" s="236"/>
      <c r="CF90" s="236"/>
      <c r="CG90" s="236"/>
      <c r="CH90" s="236"/>
      <c r="CI90" s="236"/>
      <c r="CM90" s="236"/>
      <c r="CN90" s="236"/>
      <c r="CO90" s="236"/>
      <c r="CP90" s="236"/>
      <c r="CR90" s="236"/>
      <c r="CS90" s="236"/>
      <c r="CT90" s="236"/>
      <c r="CU90" s="236"/>
      <c r="CW90" s="236"/>
      <c r="CX90" s="236"/>
      <c r="CY90" s="236"/>
      <c r="CZ90" s="236"/>
      <c r="DB90" s="236"/>
      <c r="DC90" s="236"/>
      <c r="DD90" s="236"/>
      <c r="DE90" s="236"/>
      <c r="DG90" s="236"/>
      <c r="DH90" s="236"/>
      <c r="DI90" s="236"/>
      <c r="DJ90" s="236"/>
      <c r="DL90" s="236"/>
      <c r="DM90" s="236"/>
      <c r="DN90" s="236"/>
      <c r="DO90" s="236"/>
    </row>
    <row r="91" spans="1:119" hidden="1" outlineLevel="1" x14ac:dyDescent="0.3">
      <c r="A91" s="232" t="s">
        <v>188</v>
      </c>
      <c r="B91" s="232"/>
      <c r="D91" s="228"/>
      <c r="E91" s="229"/>
      <c r="F91" s="229"/>
      <c r="G91" s="229"/>
      <c r="H91" s="229"/>
      <c r="I91" s="252"/>
      <c r="J91" s="232">
        <f t="shared" si="18"/>
        <v>0</v>
      </c>
      <c r="K91" s="236"/>
      <c r="L91" s="236"/>
      <c r="M91" s="236"/>
      <c r="O91" s="236"/>
      <c r="P91" s="236"/>
      <c r="Q91" s="236"/>
      <c r="R91" s="236"/>
      <c r="T91" s="236"/>
      <c r="U91" s="236"/>
      <c r="V91" s="236"/>
      <c r="W91" s="236"/>
      <c r="Y91" s="236"/>
      <c r="Z91" s="236"/>
      <c r="AA91" s="236"/>
      <c r="AB91" s="236"/>
      <c r="AD91" s="236"/>
      <c r="AE91" s="236"/>
      <c r="AF91" s="236"/>
      <c r="AG91" s="236"/>
      <c r="AK91" s="236"/>
      <c r="AL91" s="236"/>
      <c r="AM91" s="236"/>
      <c r="AN91" s="236"/>
      <c r="AP91" s="236"/>
      <c r="AQ91" s="236"/>
      <c r="AR91" s="236"/>
      <c r="AS91" s="236"/>
      <c r="AU91" s="236"/>
      <c r="AV91" s="236"/>
      <c r="AW91" s="236"/>
      <c r="AX91" s="236"/>
      <c r="AZ91" s="236"/>
      <c r="BA91" s="236"/>
      <c r="BB91" s="236"/>
      <c r="BC91" s="236"/>
      <c r="BE91" s="236"/>
      <c r="BF91" s="236"/>
      <c r="BG91" s="236"/>
      <c r="BH91" s="236"/>
      <c r="BL91" s="236"/>
      <c r="BM91" s="236"/>
      <c r="BN91" s="236"/>
      <c r="BO91" s="236"/>
      <c r="BQ91" s="236"/>
      <c r="BR91" s="236"/>
      <c r="BS91" s="236"/>
      <c r="BT91" s="236"/>
      <c r="BV91" s="236"/>
      <c r="BW91" s="236"/>
      <c r="BX91" s="236"/>
      <c r="BY91" s="236"/>
      <c r="CA91" s="236"/>
      <c r="CB91" s="236"/>
      <c r="CC91" s="236"/>
      <c r="CD91" s="236"/>
      <c r="CF91" s="236"/>
      <c r="CG91" s="236"/>
      <c r="CH91" s="236"/>
      <c r="CI91" s="236"/>
      <c r="CM91" s="236"/>
      <c r="CN91" s="236"/>
      <c r="CO91" s="236"/>
      <c r="CP91" s="236"/>
      <c r="CR91" s="236"/>
      <c r="CS91" s="236"/>
      <c r="CT91" s="236"/>
      <c r="CU91" s="236"/>
      <c r="CW91" s="236"/>
      <c r="CX91" s="236"/>
      <c r="CY91" s="236"/>
      <c r="CZ91" s="236"/>
      <c r="DB91" s="236"/>
      <c r="DC91" s="236"/>
      <c r="DD91" s="236"/>
      <c r="DE91" s="236"/>
      <c r="DG91" s="236"/>
      <c r="DH91" s="236"/>
      <c r="DI91" s="236"/>
      <c r="DJ91" s="236"/>
      <c r="DL91" s="236"/>
      <c r="DM91" s="236"/>
      <c r="DN91" s="236"/>
      <c r="DO91" s="236"/>
    </row>
    <row r="92" spans="1:119" hidden="1" outlineLevel="1" x14ac:dyDescent="0.3">
      <c r="A92" s="232" t="s">
        <v>189</v>
      </c>
      <c r="B92" s="232"/>
      <c r="D92" s="228"/>
      <c r="E92" s="229"/>
      <c r="F92" s="229"/>
      <c r="G92" s="229"/>
      <c r="H92" s="229"/>
      <c r="I92" s="252"/>
      <c r="J92" s="232">
        <f t="shared" si="18"/>
        <v>0</v>
      </c>
      <c r="K92" s="236"/>
      <c r="L92" s="236"/>
      <c r="M92" s="236"/>
      <c r="O92" s="236"/>
      <c r="P92" s="236"/>
      <c r="Q92" s="236"/>
      <c r="R92" s="236"/>
      <c r="T92" s="236"/>
      <c r="U92" s="236"/>
      <c r="V92" s="236"/>
      <c r="W92" s="236"/>
      <c r="Y92" s="236"/>
      <c r="Z92" s="236"/>
      <c r="AA92" s="236"/>
      <c r="AB92" s="236"/>
      <c r="AD92" s="236"/>
      <c r="AE92" s="236"/>
      <c r="AF92" s="236"/>
      <c r="AG92" s="236"/>
      <c r="AK92" s="236"/>
      <c r="AL92" s="236"/>
      <c r="AM92" s="236"/>
      <c r="AN92" s="236"/>
      <c r="AP92" s="236"/>
      <c r="AQ92" s="236"/>
      <c r="AR92" s="236"/>
      <c r="AS92" s="236"/>
      <c r="AU92" s="236"/>
      <c r="AV92" s="236"/>
      <c r="AW92" s="236"/>
      <c r="AX92" s="236"/>
      <c r="AZ92" s="236"/>
      <c r="BA92" s="236"/>
      <c r="BB92" s="236"/>
      <c r="BC92" s="236"/>
      <c r="BE92" s="236"/>
      <c r="BF92" s="236"/>
      <c r="BG92" s="236"/>
      <c r="BH92" s="236"/>
      <c r="BL92" s="236"/>
      <c r="BM92" s="236"/>
      <c r="BN92" s="236"/>
      <c r="BO92" s="236"/>
      <c r="BQ92" s="236"/>
      <c r="BR92" s="236"/>
      <c r="BS92" s="236"/>
      <c r="BT92" s="236"/>
      <c r="BV92" s="236"/>
      <c r="BW92" s="236"/>
      <c r="BX92" s="236"/>
      <c r="BY92" s="236"/>
      <c r="CA92" s="236"/>
      <c r="CB92" s="236"/>
      <c r="CC92" s="236"/>
      <c r="CD92" s="236"/>
      <c r="CF92" s="236"/>
      <c r="CG92" s="236"/>
      <c r="CH92" s="236"/>
      <c r="CI92" s="236"/>
      <c r="CM92" s="236"/>
      <c r="CN92" s="236"/>
      <c r="CO92" s="236"/>
      <c r="CP92" s="236"/>
      <c r="CR92" s="236"/>
      <c r="CS92" s="236"/>
      <c r="CT92" s="236"/>
      <c r="CU92" s="236"/>
      <c r="CW92" s="236"/>
      <c r="CX92" s="236"/>
      <c r="CY92" s="236"/>
      <c r="CZ92" s="236"/>
      <c r="DB92" s="236"/>
      <c r="DC92" s="236"/>
      <c r="DD92" s="236"/>
      <c r="DE92" s="236"/>
      <c r="DG92" s="236"/>
      <c r="DH92" s="236"/>
      <c r="DI92" s="236"/>
      <c r="DJ92" s="236"/>
      <c r="DL92" s="236"/>
      <c r="DM92" s="236"/>
      <c r="DN92" s="236"/>
      <c r="DO92" s="236"/>
    </row>
    <row r="93" spans="1:119" hidden="1" outlineLevel="1" x14ac:dyDescent="0.3">
      <c r="A93" s="231" t="s">
        <v>190</v>
      </c>
      <c r="B93" s="231"/>
      <c r="D93" s="228"/>
      <c r="E93" s="229"/>
      <c r="F93" s="229"/>
      <c r="G93" s="229"/>
      <c r="H93" s="229"/>
      <c r="J93" s="232">
        <f t="shared" si="18"/>
        <v>0</v>
      </c>
      <c r="K93" s="236"/>
      <c r="L93" s="236"/>
      <c r="M93" s="236"/>
      <c r="O93" s="236"/>
      <c r="P93" s="236"/>
      <c r="Q93" s="236"/>
      <c r="R93" s="236"/>
      <c r="T93" s="236"/>
      <c r="U93" s="236"/>
      <c r="V93" s="236"/>
      <c r="W93" s="236"/>
      <c r="Y93" s="236"/>
      <c r="Z93" s="236"/>
      <c r="AA93" s="236"/>
      <c r="AB93" s="236"/>
      <c r="AD93" s="236"/>
      <c r="AE93" s="236"/>
      <c r="AF93" s="236"/>
      <c r="AG93" s="236"/>
      <c r="AK93" s="236"/>
      <c r="AL93" s="236"/>
      <c r="AM93" s="236"/>
      <c r="AN93" s="236"/>
      <c r="AP93" s="236"/>
      <c r="AQ93" s="236"/>
      <c r="AR93" s="236"/>
      <c r="AS93" s="236"/>
      <c r="AU93" s="236"/>
      <c r="AV93" s="236"/>
      <c r="AW93" s="236"/>
      <c r="AX93" s="236"/>
      <c r="AZ93" s="236"/>
      <c r="BA93" s="236"/>
      <c r="BB93" s="236"/>
      <c r="BC93" s="236"/>
      <c r="BE93" s="236"/>
      <c r="BF93" s="236"/>
      <c r="BG93" s="236"/>
      <c r="BH93" s="236"/>
      <c r="BL93" s="236"/>
      <c r="BM93" s="236"/>
      <c r="BN93" s="236"/>
      <c r="BO93" s="236"/>
      <c r="BQ93" s="236"/>
      <c r="BR93" s="236"/>
      <c r="BS93" s="236"/>
      <c r="BT93" s="236"/>
      <c r="BV93" s="236"/>
      <c r="BW93" s="236"/>
      <c r="BX93" s="236"/>
      <c r="BY93" s="236"/>
      <c r="CA93" s="236"/>
      <c r="CB93" s="236"/>
      <c r="CC93" s="236"/>
      <c r="CD93" s="236"/>
      <c r="CF93" s="236"/>
      <c r="CG93" s="236"/>
      <c r="CH93" s="236"/>
      <c r="CI93" s="236"/>
      <c r="CM93" s="236"/>
      <c r="CN93" s="236"/>
      <c r="CO93" s="236"/>
      <c r="CP93" s="236"/>
      <c r="CR93" s="236"/>
      <c r="CS93" s="236"/>
      <c r="CT93" s="236"/>
      <c r="CU93" s="236"/>
      <c r="CW93" s="236"/>
      <c r="CX93" s="236"/>
      <c r="CY93" s="236"/>
      <c r="CZ93" s="236"/>
      <c r="DB93" s="236"/>
      <c r="DC93" s="236"/>
      <c r="DD93" s="236"/>
      <c r="DE93" s="236"/>
      <c r="DG93" s="236"/>
      <c r="DH93" s="236"/>
      <c r="DI93" s="236"/>
      <c r="DJ93" s="236"/>
      <c r="DL93" s="236"/>
      <c r="DM93" s="236"/>
      <c r="DN93" s="236"/>
      <c r="DO93" s="236"/>
    </row>
    <row r="94" spans="1:119" s="208" customFormat="1" ht="18" hidden="1" customHeight="1" x14ac:dyDescent="0.3">
      <c r="A94" s="221" t="s">
        <v>197</v>
      </c>
      <c r="D94" s="218"/>
      <c r="J94" s="232">
        <f t="shared" ref="J94:J114" si="54">SUM(O94,T94,Y94,AD94)</f>
        <v>0</v>
      </c>
      <c r="K94" s="252"/>
      <c r="L94" s="252"/>
      <c r="M94" s="252"/>
      <c r="O94" s="252"/>
      <c r="P94" s="252"/>
      <c r="Q94" s="252"/>
      <c r="R94" s="252"/>
      <c r="T94" s="252"/>
      <c r="U94" s="252"/>
      <c r="V94" s="252"/>
      <c r="W94" s="252"/>
      <c r="Y94" s="252"/>
      <c r="Z94" s="252"/>
      <c r="AA94" s="252"/>
      <c r="AB94" s="252"/>
      <c r="AD94" s="252"/>
      <c r="AE94" s="252"/>
      <c r="AF94" s="252"/>
      <c r="AG94" s="252"/>
      <c r="AH94" s="344"/>
      <c r="AI94" s="345"/>
      <c r="AK94" s="252"/>
      <c r="AL94" s="252"/>
      <c r="AM94" s="252"/>
      <c r="AN94" s="252"/>
      <c r="AP94" s="252"/>
      <c r="AQ94" s="252"/>
      <c r="AR94" s="252"/>
      <c r="AS94" s="252"/>
      <c r="AU94" s="252"/>
      <c r="AV94" s="252"/>
      <c r="AW94" s="252"/>
      <c r="AX94" s="252"/>
      <c r="AZ94" s="252"/>
      <c r="BA94" s="252"/>
      <c r="BB94" s="252"/>
      <c r="BC94" s="252"/>
      <c r="BE94" s="252"/>
      <c r="BF94" s="252"/>
      <c r="BG94" s="252"/>
      <c r="BH94" s="252"/>
      <c r="BI94" s="345"/>
      <c r="BJ94" s="345"/>
      <c r="BL94" s="252"/>
      <c r="BM94" s="252"/>
      <c r="BN94" s="252"/>
      <c r="BO94" s="252"/>
      <c r="BQ94" s="252"/>
      <c r="BR94" s="252"/>
      <c r="BS94" s="252"/>
      <c r="BT94" s="252"/>
      <c r="BV94" s="252"/>
      <c r="BW94" s="252"/>
      <c r="BX94" s="252"/>
      <c r="BY94" s="252"/>
      <c r="CA94" s="252"/>
      <c r="CB94" s="252"/>
      <c r="CC94" s="252"/>
      <c r="CD94" s="252"/>
      <c r="CF94" s="252"/>
      <c r="CG94" s="252"/>
      <c r="CH94" s="252"/>
      <c r="CI94" s="252"/>
      <c r="CJ94" s="345"/>
      <c r="CK94" s="345"/>
      <c r="CM94" s="252"/>
      <c r="CN94" s="252"/>
      <c r="CO94" s="252"/>
      <c r="CP94" s="252"/>
      <c r="CR94" s="252"/>
      <c r="CS94" s="252"/>
      <c r="CT94" s="252"/>
      <c r="CU94" s="252"/>
      <c r="CW94" s="252"/>
      <c r="CX94" s="252"/>
      <c r="CY94" s="252"/>
      <c r="CZ94" s="252"/>
      <c r="DB94" s="252"/>
      <c r="DC94" s="252"/>
      <c r="DD94" s="252"/>
      <c r="DE94" s="252"/>
      <c r="DG94" s="252"/>
      <c r="DH94" s="252"/>
      <c r="DI94" s="252"/>
      <c r="DJ94" s="252"/>
      <c r="DL94" s="252"/>
      <c r="DM94" s="252"/>
      <c r="DN94" s="252"/>
      <c r="DO94" s="252"/>
    </row>
    <row r="95" spans="1:119" s="250" customFormat="1" x14ac:dyDescent="0.3">
      <c r="A95" s="219" t="s">
        <v>1</v>
      </c>
      <c r="B95" s="219"/>
      <c r="C95" s="221"/>
      <c r="D95" s="222"/>
      <c r="E95" s="223"/>
      <c r="F95" s="223"/>
      <c r="G95" s="223"/>
      <c r="H95" s="223"/>
      <c r="I95" s="221"/>
      <c r="J95" s="232">
        <f t="shared" si="54"/>
        <v>0</v>
      </c>
      <c r="K95" s="238"/>
      <c r="L95" s="238"/>
      <c r="M95" s="238"/>
      <c r="N95" s="221"/>
      <c r="O95" s="238"/>
      <c r="P95" s="238"/>
      <c r="Q95" s="238"/>
      <c r="R95" s="238"/>
      <c r="S95" s="221"/>
      <c r="T95" s="238"/>
      <c r="U95" s="238"/>
      <c r="V95" s="238"/>
      <c r="W95" s="238"/>
      <c r="X95" s="221"/>
      <c r="Y95" s="238"/>
      <c r="Z95" s="238"/>
      <c r="AA95" s="238"/>
      <c r="AB95" s="238"/>
      <c r="AD95" s="238"/>
      <c r="AE95" s="238"/>
      <c r="AF95" s="238"/>
      <c r="AG95" s="238"/>
      <c r="AH95" s="346"/>
      <c r="AI95" s="347"/>
      <c r="AK95" s="238"/>
      <c r="AL95" s="238"/>
      <c r="AM95" s="238"/>
      <c r="AN95" s="238"/>
      <c r="AO95" s="221"/>
      <c r="AP95" s="238"/>
      <c r="AQ95" s="238"/>
      <c r="AR95" s="238"/>
      <c r="AS95" s="238"/>
      <c r="AT95" s="221"/>
      <c r="AU95" s="238"/>
      <c r="AV95" s="238"/>
      <c r="AW95" s="238"/>
      <c r="AX95" s="238"/>
      <c r="AY95" s="221"/>
      <c r="AZ95" s="238"/>
      <c r="BA95" s="238"/>
      <c r="BB95" s="238"/>
      <c r="BC95" s="238"/>
      <c r="BE95" s="238"/>
      <c r="BF95" s="238"/>
      <c r="BG95" s="238"/>
      <c r="BH95" s="238"/>
      <c r="BI95" s="347"/>
      <c r="BJ95" s="347"/>
      <c r="BL95" s="238"/>
      <c r="BM95" s="238"/>
      <c r="BN95" s="238"/>
      <c r="BO95" s="238"/>
      <c r="BQ95" s="238"/>
      <c r="BR95" s="238"/>
      <c r="BS95" s="238"/>
      <c r="BT95" s="238"/>
      <c r="BU95" s="221"/>
      <c r="BV95" s="238"/>
      <c r="BW95" s="238"/>
      <c r="BX95" s="238"/>
      <c r="BY95" s="238"/>
      <c r="BZ95" s="221"/>
      <c r="CA95" s="238"/>
      <c r="CB95" s="238"/>
      <c r="CC95" s="238"/>
      <c r="CD95" s="238"/>
      <c r="CF95" s="238"/>
      <c r="CG95" s="238"/>
      <c r="CH95" s="238"/>
      <c r="CI95" s="238"/>
      <c r="CJ95" s="347"/>
      <c r="CK95" s="347"/>
      <c r="CM95" s="238"/>
      <c r="CN95" s="238"/>
      <c r="CO95" s="238"/>
      <c r="CP95" s="238"/>
      <c r="CR95" s="238"/>
      <c r="CS95" s="238"/>
      <c r="CT95" s="238"/>
      <c r="CU95" s="238"/>
      <c r="CV95" s="221"/>
      <c r="CW95" s="238"/>
      <c r="CX95" s="238"/>
      <c r="CY95" s="238"/>
      <c r="CZ95" s="238"/>
      <c r="DA95" s="221"/>
      <c r="DB95" s="238"/>
      <c r="DC95" s="238"/>
      <c r="DD95" s="238"/>
      <c r="DE95" s="238"/>
      <c r="DG95" s="238"/>
      <c r="DH95" s="238"/>
      <c r="DI95" s="238"/>
      <c r="DJ95" s="238"/>
      <c r="DL95" s="238"/>
      <c r="DM95" s="238"/>
      <c r="DN95" s="238"/>
      <c r="DO95" s="238"/>
    </row>
    <row r="96" spans="1:119" x14ac:dyDescent="0.3">
      <c r="A96" s="231" t="s">
        <v>917</v>
      </c>
      <c r="B96" s="231"/>
      <c r="D96" s="233"/>
      <c r="E96" s="234"/>
      <c r="F96" s="234"/>
      <c r="G96" s="234"/>
      <c r="H96" s="234"/>
      <c r="I96" s="252"/>
      <c r="J96" s="232">
        <f t="shared" si="54"/>
        <v>0</v>
      </c>
      <c r="K96" s="236"/>
      <c r="L96" s="232">
        <f>SUM(Q96,V96,AA96,AF96)</f>
        <v>0</v>
      </c>
      <c r="M96" s="236"/>
      <c r="O96" s="236"/>
      <c r="P96" s="236"/>
      <c r="Q96" s="232"/>
      <c r="R96" s="236"/>
      <c r="T96" s="236"/>
      <c r="U96" s="236"/>
      <c r="V96" s="232"/>
      <c r="W96" s="236"/>
      <c r="Y96" s="236"/>
      <c r="Z96" s="236"/>
      <c r="AA96" s="232"/>
      <c r="AB96" s="236"/>
      <c r="AD96" s="236"/>
      <c r="AE96" s="236"/>
      <c r="AF96" s="232"/>
      <c r="AG96" s="236"/>
      <c r="AK96" s="236"/>
      <c r="AL96" s="236"/>
      <c r="AM96" s="232">
        <f>SUM(AR96,AW96,BB96,BG96)</f>
        <v>0</v>
      </c>
      <c r="AN96" s="236"/>
      <c r="AP96" s="236"/>
      <c r="AQ96" s="236"/>
      <c r="AR96" s="232"/>
      <c r="AS96" s="236"/>
      <c r="AU96" s="236"/>
      <c r="AV96" s="236"/>
      <c r="AW96" s="232"/>
      <c r="AX96" s="236"/>
      <c r="AZ96" s="236"/>
      <c r="BA96" s="236"/>
      <c r="BB96" s="232"/>
      <c r="BC96" s="236"/>
      <c r="BE96" s="236"/>
      <c r="BF96" s="236"/>
      <c r="BG96" s="232"/>
      <c r="BH96" s="236"/>
      <c r="BL96" s="236"/>
      <c r="BM96" s="236"/>
      <c r="BN96" s="232">
        <f>SUM(BS96,BX96,CC96,CH96)</f>
        <v>2</v>
      </c>
      <c r="BO96" s="236"/>
      <c r="BQ96" s="236"/>
      <c r="BR96" s="236"/>
      <c r="BS96" s="232"/>
      <c r="BT96" s="236"/>
      <c r="BV96" s="236"/>
      <c r="BW96" s="236"/>
      <c r="BX96" s="232">
        <v>2</v>
      </c>
      <c r="BY96" s="236"/>
      <c r="CA96" s="236"/>
      <c r="CB96" s="236"/>
      <c r="CC96" s="232"/>
      <c r="CD96" s="236"/>
      <c r="CF96" s="236"/>
      <c r="CG96" s="236"/>
      <c r="CH96" s="232"/>
      <c r="CI96" s="236"/>
      <c r="CM96" s="236"/>
      <c r="CN96" s="236"/>
      <c r="CO96" s="232">
        <f>SUM(CT96,CY96,DD96,DI96)</f>
        <v>0</v>
      </c>
      <c r="CP96" s="236"/>
      <c r="CR96" s="236"/>
      <c r="CS96" s="236"/>
      <c r="CT96" s="232"/>
      <c r="CU96" s="236"/>
      <c r="CW96" s="236"/>
      <c r="CX96" s="236"/>
      <c r="CY96" s="232"/>
      <c r="CZ96" s="236"/>
      <c r="DB96" s="236"/>
      <c r="DC96" s="236"/>
      <c r="DD96" s="232"/>
      <c r="DE96" s="236"/>
      <c r="DG96" s="236"/>
      <c r="DH96" s="236"/>
      <c r="DI96" s="232"/>
      <c r="DJ96" s="236"/>
      <c r="DL96" s="236"/>
      <c r="DM96" s="236"/>
      <c r="DN96" s="232">
        <f t="shared" ref="DN96:DN105" si="55">SUM(L96,AM96,BN96,CO96)</f>
        <v>2</v>
      </c>
      <c r="DO96" s="236"/>
    </row>
    <row r="97" spans="1:119" x14ac:dyDescent="0.3">
      <c r="A97" s="231" t="s">
        <v>918</v>
      </c>
      <c r="B97" s="231"/>
      <c r="D97" s="235"/>
      <c r="E97" s="236"/>
      <c r="F97" s="236"/>
      <c r="G97" s="236"/>
      <c r="H97" s="236"/>
      <c r="I97" s="252"/>
      <c r="J97" s="232">
        <f t="shared" si="54"/>
        <v>0</v>
      </c>
      <c r="K97" s="236"/>
      <c r="L97" s="232">
        <f t="shared" ref="L97:L105" si="56">SUM(Q97,V97,AA97,AF97)</f>
        <v>0</v>
      </c>
      <c r="M97" s="236"/>
      <c r="O97" s="236"/>
      <c r="P97" s="236"/>
      <c r="Q97" s="232"/>
      <c r="R97" s="236"/>
      <c r="T97" s="236"/>
      <c r="U97" s="236"/>
      <c r="V97" s="232"/>
      <c r="W97" s="236"/>
      <c r="Y97" s="236"/>
      <c r="Z97" s="236"/>
      <c r="AA97" s="232"/>
      <c r="AB97" s="236"/>
      <c r="AD97" s="236"/>
      <c r="AE97" s="236"/>
      <c r="AF97" s="232"/>
      <c r="AG97" s="236"/>
      <c r="AK97" s="236"/>
      <c r="AL97" s="236"/>
      <c r="AM97" s="232">
        <f t="shared" ref="AM97:AM105" si="57">SUM(AR97,AW97,BB97,BG97)</f>
        <v>1</v>
      </c>
      <c r="AN97" s="236"/>
      <c r="AP97" s="236"/>
      <c r="AQ97" s="236"/>
      <c r="AR97" s="232"/>
      <c r="AS97" s="236"/>
      <c r="AU97" s="236"/>
      <c r="AV97" s="236"/>
      <c r="AW97" s="232"/>
      <c r="AX97" s="236"/>
      <c r="AZ97" s="236"/>
      <c r="BA97" s="236"/>
      <c r="BB97" s="232">
        <v>1</v>
      </c>
      <c r="BC97" s="236"/>
      <c r="BE97" s="236"/>
      <c r="BF97" s="236"/>
      <c r="BG97" s="232"/>
      <c r="BH97" s="236"/>
      <c r="BL97" s="236"/>
      <c r="BM97" s="236"/>
      <c r="BN97" s="232">
        <f t="shared" ref="BN97:BN100" si="58">SUM(BS97,BX97,CC97,CH97)</f>
        <v>0</v>
      </c>
      <c r="BO97" s="236"/>
      <c r="BQ97" s="236"/>
      <c r="BR97" s="236"/>
      <c r="BS97" s="232"/>
      <c r="BT97" s="236"/>
      <c r="BV97" s="236"/>
      <c r="BW97" s="236"/>
      <c r="BX97" s="232"/>
      <c r="BY97" s="236"/>
      <c r="CA97" s="236"/>
      <c r="CB97" s="236"/>
      <c r="CC97" s="232"/>
      <c r="CD97" s="236"/>
      <c r="CF97" s="236"/>
      <c r="CG97" s="236"/>
      <c r="CH97" s="232"/>
      <c r="CI97" s="236"/>
      <c r="CM97" s="236"/>
      <c r="CN97" s="236"/>
      <c r="CO97" s="232">
        <f t="shared" ref="CO97:CO105" si="59">SUM(CT97,CY97,DD97,DI97)</f>
        <v>0</v>
      </c>
      <c r="CP97" s="236"/>
      <c r="CR97" s="236"/>
      <c r="CS97" s="236"/>
      <c r="CT97" s="232"/>
      <c r="CU97" s="236"/>
      <c r="CW97" s="236"/>
      <c r="CX97" s="236"/>
      <c r="CY97" s="232"/>
      <c r="CZ97" s="236"/>
      <c r="DB97" s="236"/>
      <c r="DC97" s="236"/>
      <c r="DD97" s="232"/>
      <c r="DE97" s="236"/>
      <c r="DG97" s="236"/>
      <c r="DH97" s="236"/>
      <c r="DI97" s="232"/>
      <c r="DJ97" s="236"/>
      <c r="DL97" s="236"/>
      <c r="DM97" s="236"/>
      <c r="DN97" s="232">
        <f t="shared" si="55"/>
        <v>1</v>
      </c>
      <c r="DO97" s="236"/>
    </row>
    <row r="98" spans="1:119" x14ac:dyDescent="0.3">
      <c r="A98" s="231" t="s">
        <v>919</v>
      </c>
      <c r="B98" s="231"/>
      <c r="D98" s="235"/>
      <c r="E98" s="236"/>
      <c r="F98" s="236"/>
      <c r="G98" s="236"/>
      <c r="H98" s="236"/>
      <c r="I98" s="252"/>
      <c r="J98" s="232">
        <f t="shared" si="54"/>
        <v>0</v>
      </c>
      <c r="K98" s="236"/>
      <c r="L98" s="232">
        <f t="shared" si="56"/>
        <v>0</v>
      </c>
      <c r="M98" s="236"/>
      <c r="O98" s="236"/>
      <c r="P98" s="236"/>
      <c r="Q98" s="232"/>
      <c r="R98" s="236"/>
      <c r="T98" s="236"/>
      <c r="U98" s="236"/>
      <c r="V98" s="232"/>
      <c r="W98" s="236"/>
      <c r="Y98" s="236"/>
      <c r="Z98" s="236"/>
      <c r="AA98" s="232"/>
      <c r="AB98" s="236"/>
      <c r="AD98" s="236"/>
      <c r="AE98" s="236"/>
      <c r="AF98" s="232"/>
      <c r="AG98" s="236"/>
      <c r="AK98" s="236"/>
      <c r="AL98" s="236"/>
      <c r="AM98" s="232">
        <f t="shared" si="57"/>
        <v>0</v>
      </c>
      <c r="AN98" s="236"/>
      <c r="AP98" s="236"/>
      <c r="AQ98" s="236"/>
      <c r="AR98" s="232"/>
      <c r="AS98" s="236"/>
      <c r="AU98" s="236"/>
      <c r="AV98" s="236"/>
      <c r="AW98" s="232"/>
      <c r="AX98" s="236"/>
      <c r="AZ98" s="236"/>
      <c r="BA98" s="236"/>
      <c r="BB98" s="232"/>
      <c r="BC98" s="236"/>
      <c r="BE98" s="236"/>
      <c r="BF98" s="236"/>
      <c r="BG98" s="232"/>
      <c r="BH98" s="236"/>
      <c r="BL98" s="236"/>
      <c r="BM98" s="236"/>
      <c r="BN98" s="232">
        <f t="shared" si="58"/>
        <v>1</v>
      </c>
      <c r="BO98" s="236"/>
      <c r="BQ98" s="236"/>
      <c r="BR98" s="236"/>
      <c r="BS98" s="232"/>
      <c r="BT98" s="236"/>
      <c r="BV98" s="236"/>
      <c r="BW98" s="236"/>
      <c r="BX98" s="232"/>
      <c r="BY98" s="236"/>
      <c r="CA98" s="236"/>
      <c r="CB98" s="236"/>
      <c r="CC98" s="232"/>
      <c r="CD98" s="236"/>
      <c r="CF98" s="236"/>
      <c r="CG98" s="236"/>
      <c r="CH98" s="232">
        <v>1</v>
      </c>
      <c r="CI98" s="236"/>
      <c r="CM98" s="236"/>
      <c r="CN98" s="236"/>
      <c r="CO98" s="232">
        <f t="shared" si="59"/>
        <v>0</v>
      </c>
      <c r="CP98" s="236"/>
      <c r="CR98" s="236"/>
      <c r="CS98" s="236"/>
      <c r="CT98" s="232"/>
      <c r="CU98" s="236"/>
      <c r="CW98" s="236"/>
      <c r="CX98" s="236"/>
      <c r="CY98" s="232"/>
      <c r="CZ98" s="236"/>
      <c r="DB98" s="236"/>
      <c r="DC98" s="236"/>
      <c r="DD98" s="232"/>
      <c r="DE98" s="236"/>
      <c r="DG98" s="236"/>
      <c r="DH98" s="236"/>
      <c r="DI98" s="232"/>
      <c r="DJ98" s="236"/>
      <c r="DL98" s="236"/>
      <c r="DM98" s="236"/>
      <c r="DN98" s="232">
        <f t="shared" si="55"/>
        <v>1</v>
      </c>
      <c r="DO98" s="236"/>
    </row>
    <row r="99" spans="1:119" x14ac:dyDescent="0.3">
      <c r="A99" s="231" t="s">
        <v>920</v>
      </c>
      <c r="B99" s="231"/>
      <c r="D99" s="235"/>
      <c r="E99" s="236"/>
      <c r="F99" s="236"/>
      <c r="G99" s="236"/>
      <c r="H99" s="236"/>
      <c r="I99" s="252"/>
      <c r="J99" s="232">
        <f t="shared" si="54"/>
        <v>0</v>
      </c>
      <c r="K99" s="236"/>
      <c r="L99" s="232">
        <f t="shared" si="56"/>
        <v>0</v>
      </c>
      <c r="M99" s="236"/>
      <c r="O99" s="236"/>
      <c r="P99" s="236"/>
      <c r="Q99" s="232"/>
      <c r="R99" s="236"/>
      <c r="T99" s="236"/>
      <c r="U99" s="236"/>
      <c r="V99" s="232"/>
      <c r="W99" s="236"/>
      <c r="Y99" s="236"/>
      <c r="Z99" s="236"/>
      <c r="AA99" s="232"/>
      <c r="AB99" s="236"/>
      <c r="AD99" s="236"/>
      <c r="AE99" s="236"/>
      <c r="AF99" s="232"/>
      <c r="AG99" s="236"/>
      <c r="AK99" s="236"/>
      <c r="AL99" s="236"/>
      <c r="AM99" s="232">
        <f t="shared" si="57"/>
        <v>0</v>
      </c>
      <c r="AN99" s="236"/>
      <c r="AP99" s="236"/>
      <c r="AQ99" s="236"/>
      <c r="AR99" s="232"/>
      <c r="AS99" s="236"/>
      <c r="AU99" s="236"/>
      <c r="AV99" s="236"/>
      <c r="AW99" s="232"/>
      <c r="AX99" s="236"/>
      <c r="AZ99" s="236"/>
      <c r="BA99" s="236"/>
      <c r="BB99" s="232"/>
      <c r="BC99" s="236"/>
      <c r="BE99" s="236"/>
      <c r="BF99" s="236"/>
      <c r="BG99" s="232"/>
      <c r="BH99" s="236"/>
      <c r="BL99" s="236"/>
      <c r="BM99" s="236"/>
      <c r="BN99" s="232">
        <f t="shared" si="58"/>
        <v>1</v>
      </c>
      <c r="BO99" s="236"/>
      <c r="BQ99" s="236"/>
      <c r="BR99" s="236"/>
      <c r="BS99" s="232"/>
      <c r="BT99" s="236"/>
      <c r="BV99" s="236"/>
      <c r="BW99" s="236"/>
      <c r="BX99" s="232"/>
      <c r="BY99" s="236"/>
      <c r="CA99" s="236"/>
      <c r="CB99" s="236"/>
      <c r="CC99" s="232"/>
      <c r="CD99" s="236"/>
      <c r="CF99" s="236"/>
      <c r="CG99" s="236"/>
      <c r="CH99" s="232">
        <v>1</v>
      </c>
      <c r="CI99" s="236"/>
      <c r="CM99" s="236"/>
      <c r="CN99" s="236"/>
      <c r="CO99" s="232">
        <f t="shared" si="59"/>
        <v>0</v>
      </c>
      <c r="CP99" s="236"/>
      <c r="CR99" s="236"/>
      <c r="CS99" s="236"/>
      <c r="CT99" s="232"/>
      <c r="CU99" s="236"/>
      <c r="CW99" s="236"/>
      <c r="CX99" s="236"/>
      <c r="CY99" s="232"/>
      <c r="CZ99" s="236"/>
      <c r="DB99" s="236"/>
      <c r="DC99" s="236"/>
      <c r="DD99" s="232"/>
      <c r="DE99" s="236"/>
      <c r="DG99" s="236"/>
      <c r="DH99" s="236"/>
      <c r="DI99" s="232"/>
      <c r="DJ99" s="236"/>
      <c r="DL99" s="236"/>
      <c r="DM99" s="236"/>
      <c r="DN99" s="232">
        <f t="shared" si="55"/>
        <v>1</v>
      </c>
      <c r="DO99" s="236"/>
    </row>
    <row r="100" spans="1:119" x14ac:dyDescent="0.3">
      <c r="A100" s="231" t="s">
        <v>921</v>
      </c>
      <c r="B100" s="231"/>
      <c r="D100" s="235"/>
      <c r="E100" s="236"/>
      <c r="F100" s="236"/>
      <c r="G100" s="236"/>
      <c r="H100" s="236"/>
      <c r="I100" s="252"/>
      <c r="J100" s="232">
        <f t="shared" si="54"/>
        <v>0</v>
      </c>
      <c r="K100" s="236"/>
      <c r="L100" s="232">
        <f t="shared" si="56"/>
        <v>0</v>
      </c>
      <c r="M100" s="236"/>
      <c r="O100" s="236"/>
      <c r="P100" s="236"/>
      <c r="Q100" s="232"/>
      <c r="R100" s="236"/>
      <c r="T100" s="236"/>
      <c r="U100" s="236"/>
      <c r="V100" s="232"/>
      <c r="W100" s="236"/>
      <c r="Y100" s="236"/>
      <c r="Z100" s="236"/>
      <c r="AA100" s="232"/>
      <c r="AB100" s="236"/>
      <c r="AD100" s="236"/>
      <c r="AE100" s="236"/>
      <c r="AF100" s="232"/>
      <c r="AG100" s="236"/>
      <c r="AK100" s="236"/>
      <c r="AL100" s="236"/>
      <c r="AM100" s="232">
        <f t="shared" si="57"/>
        <v>0</v>
      </c>
      <c r="AN100" s="236"/>
      <c r="AP100" s="236"/>
      <c r="AQ100" s="236"/>
      <c r="AR100" s="232"/>
      <c r="AS100" s="236"/>
      <c r="AU100" s="236"/>
      <c r="AV100" s="236"/>
      <c r="AW100" s="232"/>
      <c r="AX100" s="236"/>
      <c r="AZ100" s="236"/>
      <c r="BA100" s="236"/>
      <c r="BB100" s="232"/>
      <c r="BC100" s="236"/>
      <c r="BE100" s="236"/>
      <c r="BF100" s="236"/>
      <c r="BG100" s="232"/>
      <c r="BH100" s="236"/>
      <c r="BL100" s="236"/>
      <c r="BM100" s="236"/>
      <c r="BN100" s="232">
        <f t="shared" si="58"/>
        <v>2</v>
      </c>
      <c r="BO100" s="236"/>
      <c r="BQ100" s="236"/>
      <c r="BR100" s="236"/>
      <c r="BS100" s="232"/>
      <c r="BT100" s="236"/>
      <c r="BV100" s="236"/>
      <c r="BW100" s="236"/>
      <c r="BX100" s="232">
        <v>2</v>
      </c>
      <c r="BY100" s="236"/>
      <c r="CA100" s="236"/>
      <c r="CB100" s="236"/>
      <c r="CC100" s="232"/>
      <c r="CD100" s="236"/>
      <c r="CF100" s="236"/>
      <c r="CG100" s="236"/>
      <c r="CH100" s="232"/>
      <c r="CI100" s="236"/>
      <c r="CM100" s="236"/>
      <c r="CN100" s="236"/>
      <c r="CO100" s="232">
        <f t="shared" si="59"/>
        <v>0</v>
      </c>
      <c r="CP100" s="236"/>
      <c r="CR100" s="236"/>
      <c r="CS100" s="236"/>
      <c r="CT100" s="232"/>
      <c r="CU100" s="236"/>
      <c r="CW100" s="236"/>
      <c r="CX100" s="236"/>
      <c r="CY100" s="232"/>
      <c r="CZ100" s="236"/>
      <c r="DB100" s="236"/>
      <c r="DC100" s="236"/>
      <c r="DD100" s="232"/>
      <c r="DE100" s="236"/>
      <c r="DG100" s="236"/>
      <c r="DH100" s="236"/>
      <c r="DI100" s="232"/>
      <c r="DJ100" s="236"/>
      <c r="DL100" s="236"/>
      <c r="DM100" s="236"/>
      <c r="DN100" s="232">
        <f t="shared" si="55"/>
        <v>2</v>
      </c>
      <c r="DO100" s="236"/>
    </row>
    <row r="101" spans="1:119" x14ac:dyDescent="0.3">
      <c r="A101" s="231" t="s">
        <v>150</v>
      </c>
      <c r="B101" s="231"/>
      <c r="D101" s="235"/>
      <c r="E101" s="236"/>
      <c r="F101" s="236"/>
      <c r="G101" s="236"/>
      <c r="H101" s="236"/>
      <c r="I101" s="252"/>
      <c r="J101" s="232">
        <f t="shared" si="54"/>
        <v>0</v>
      </c>
      <c r="K101" s="236"/>
      <c r="L101" s="232">
        <f t="shared" si="56"/>
        <v>0</v>
      </c>
      <c r="M101" s="236"/>
      <c r="O101" s="236"/>
      <c r="P101" s="236"/>
      <c r="Q101" s="232"/>
      <c r="R101" s="236"/>
      <c r="T101" s="236"/>
      <c r="U101" s="236"/>
      <c r="V101" s="232"/>
      <c r="W101" s="236"/>
      <c r="Y101" s="236"/>
      <c r="Z101" s="236"/>
      <c r="AA101" s="232"/>
      <c r="AB101" s="236"/>
      <c r="AD101" s="236"/>
      <c r="AE101" s="236"/>
      <c r="AF101" s="232"/>
      <c r="AG101" s="236"/>
      <c r="AK101" s="236"/>
      <c r="AL101" s="236"/>
      <c r="AM101" s="232">
        <f t="shared" si="57"/>
        <v>0</v>
      </c>
      <c r="AN101" s="236"/>
      <c r="AP101" s="236"/>
      <c r="AQ101" s="236"/>
      <c r="AR101" s="232"/>
      <c r="AS101" s="236"/>
      <c r="AU101" s="236"/>
      <c r="AV101" s="236"/>
      <c r="AW101" s="232"/>
      <c r="AX101" s="236"/>
      <c r="AZ101" s="236"/>
      <c r="BA101" s="236"/>
      <c r="BB101" s="232"/>
      <c r="BC101" s="236"/>
      <c r="BE101" s="236"/>
      <c r="BF101" s="236"/>
      <c r="BG101" s="232"/>
      <c r="BH101" s="236"/>
      <c r="BL101" s="236"/>
      <c r="BM101" s="236"/>
      <c r="BN101" s="232">
        <f t="shared" ref="BN101:BN105" si="60">SUM(BS101,BX101,CC101,CH101)</f>
        <v>0</v>
      </c>
      <c r="BO101" s="236"/>
      <c r="BQ101" s="236"/>
      <c r="BR101" s="236"/>
      <c r="BS101" s="232"/>
      <c r="BT101" s="236"/>
      <c r="BV101" s="236"/>
      <c r="BW101" s="236"/>
      <c r="BX101" s="232"/>
      <c r="BY101" s="236"/>
      <c r="CA101" s="236"/>
      <c r="CB101" s="236"/>
      <c r="CC101" s="232"/>
      <c r="CD101" s="236"/>
      <c r="CF101" s="236"/>
      <c r="CG101" s="236"/>
      <c r="CH101" s="232"/>
      <c r="CI101" s="236"/>
      <c r="CM101" s="236"/>
      <c r="CN101" s="236"/>
      <c r="CO101" s="232">
        <f t="shared" si="59"/>
        <v>0</v>
      </c>
      <c r="CP101" s="236"/>
      <c r="CR101" s="236"/>
      <c r="CS101" s="236"/>
      <c r="CT101" s="232"/>
      <c r="CU101" s="236"/>
      <c r="CW101" s="236"/>
      <c r="CX101" s="236"/>
      <c r="CY101" s="232"/>
      <c r="CZ101" s="236"/>
      <c r="DB101" s="236"/>
      <c r="DC101" s="236"/>
      <c r="DD101" s="232"/>
      <c r="DE101" s="236"/>
      <c r="DG101" s="236"/>
      <c r="DH101" s="236"/>
      <c r="DI101" s="232"/>
      <c r="DJ101" s="236"/>
      <c r="DL101" s="236"/>
      <c r="DM101" s="236"/>
      <c r="DN101" s="232">
        <f t="shared" si="55"/>
        <v>0</v>
      </c>
      <c r="DO101" s="236"/>
    </row>
    <row r="102" spans="1:119" x14ac:dyDescent="0.3">
      <c r="A102" s="231" t="s">
        <v>945</v>
      </c>
      <c r="B102" s="231"/>
      <c r="D102" s="235"/>
      <c r="E102" s="236"/>
      <c r="F102" s="236"/>
      <c r="G102" s="236"/>
      <c r="H102" s="236"/>
      <c r="I102" s="252"/>
      <c r="J102" s="232">
        <f t="shared" si="54"/>
        <v>0</v>
      </c>
      <c r="K102" s="236"/>
      <c r="L102" s="232">
        <f t="shared" si="56"/>
        <v>0</v>
      </c>
      <c r="M102" s="236"/>
      <c r="O102" s="236"/>
      <c r="P102" s="236"/>
      <c r="Q102" s="232"/>
      <c r="R102" s="236"/>
      <c r="T102" s="236"/>
      <c r="U102" s="236"/>
      <c r="V102" s="232"/>
      <c r="W102" s="236"/>
      <c r="Y102" s="236"/>
      <c r="Z102" s="236"/>
      <c r="AA102" s="232"/>
      <c r="AB102" s="236"/>
      <c r="AD102" s="236"/>
      <c r="AE102" s="236"/>
      <c r="AF102" s="232"/>
      <c r="AG102" s="236"/>
      <c r="AK102" s="236"/>
      <c r="AL102" s="236"/>
      <c r="AM102" s="232">
        <f t="shared" si="57"/>
        <v>0</v>
      </c>
      <c r="AN102" s="236"/>
      <c r="AP102" s="236"/>
      <c r="AQ102" s="236"/>
      <c r="AR102" s="232"/>
      <c r="AS102" s="236"/>
      <c r="AU102" s="236"/>
      <c r="AV102" s="236"/>
      <c r="AW102" s="232"/>
      <c r="AX102" s="236"/>
      <c r="AZ102" s="236"/>
      <c r="BA102" s="236"/>
      <c r="BB102" s="232"/>
      <c r="BC102" s="236"/>
      <c r="BE102" s="236"/>
      <c r="BF102" s="236"/>
      <c r="BG102" s="232"/>
      <c r="BH102" s="236"/>
      <c r="BL102" s="236"/>
      <c r="BM102" s="236"/>
      <c r="BN102" s="232">
        <f t="shared" si="60"/>
        <v>0</v>
      </c>
      <c r="BO102" s="236"/>
      <c r="BQ102" s="236"/>
      <c r="BR102" s="236"/>
      <c r="BS102" s="232"/>
      <c r="BT102" s="236"/>
      <c r="BV102" s="236"/>
      <c r="BW102" s="236"/>
      <c r="BX102" s="232"/>
      <c r="BY102" s="236"/>
      <c r="CA102" s="236"/>
      <c r="CB102" s="236"/>
      <c r="CC102" s="232"/>
      <c r="CD102" s="236"/>
      <c r="CF102" s="236"/>
      <c r="CG102" s="236"/>
      <c r="CH102" s="232"/>
      <c r="CI102" s="236"/>
      <c r="CM102" s="236"/>
      <c r="CN102" s="236"/>
      <c r="CO102" s="232">
        <f t="shared" si="59"/>
        <v>0</v>
      </c>
      <c r="CP102" s="236"/>
      <c r="CR102" s="236"/>
      <c r="CS102" s="236"/>
      <c r="CT102" s="232"/>
      <c r="CU102" s="236"/>
      <c r="CW102" s="236"/>
      <c r="CX102" s="236"/>
      <c r="CY102" s="232"/>
      <c r="CZ102" s="236"/>
      <c r="DB102" s="236"/>
      <c r="DC102" s="236"/>
      <c r="DD102" s="232"/>
      <c r="DE102" s="236"/>
      <c r="DG102" s="236"/>
      <c r="DH102" s="236"/>
      <c r="DI102" s="232"/>
      <c r="DJ102" s="236"/>
      <c r="DL102" s="236"/>
      <c r="DM102" s="236"/>
      <c r="DN102" s="232">
        <f t="shared" si="55"/>
        <v>0</v>
      </c>
      <c r="DO102" s="236"/>
    </row>
    <row r="103" spans="1:119" x14ac:dyDescent="0.3">
      <c r="A103" s="231" t="s">
        <v>929</v>
      </c>
      <c r="B103" s="231"/>
      <c r="D103" s="235"/>
      <c r="E103" s="236"/>
      <c r="F103" s="236"/>
      <c r="G103" s="236"/>
      <c r="H103" s="236"/>
      <c r="I103" s="252"/>
      <c r="J103" s="232">
        <f t="shared" si="54"/>
        <v>0</v>
      </c>
      <c r="K103" s="236"/>
      <c r="L103" s="232">
        <f t="shared" si="56"/>
        <v>0</v>
      </c>
      <c r="M103" s="236"/>
      <c r="O103" s="236"/>
      <c r="P103" s="236"/>
      <c r="Q103" s="232"/>
      <c r="R103" s="236"/>
      <c r="T103" s="236"/>
      <c r="U103" s="236"/>
      <c r="V103" s="232"/>
      <c r="W103" s="236"/>
      <c r="Y103" s="236"/>
      <c r="Z103" s="236"/>
      <c r="AA103" s="232"/>
      <c r="AB103" s="236"/>
      <c r="AD103" s="236"/>
      <c r="AE103" s="236"/>
      <c r="AF103" s="232"/>
      <c r="AG103" s="236"/>
      <c r="AK103" s="236"/>
      <c r="AL103" s="236"/>
      <c r="AM103" s="232">
        <f t="shared" si="57"/>
        <v>0</v>
      </c>
      <c r="AN103" s="236"/>
      <c r="AP103" s="236"/>
      <c r="AQ103" s="236"/>
      <c r="AR103" s="232"/>
      <c r="AS103" s="236"/>
      <c r="AU103" s="236"/>
      <c r="AV103" s="236"/>
      <c r="AW103" s="232"/>
      <c r="AX103" s="236"/>
      <c r="AZ103" s="236"/>
      <c r="BA103" s="236"/>
      <c r="BB103" s="232"/>
      <c r="BC103" s="236"/>
      <c r="BE103" s="236"/>
      <c r="BF103" s="236"/>
      <c r="BG103" s="232"/>
      <c r="BH103" s="236"/>
      <c r="BL103" s="236"/>
      <c r="BM103" s="236"/>
      <c r="BN103" s="232">
        <f t="shared" si="60"/>
        <v>0</v>
      </c>
      <c r="BO103" s="236"/>
      <c r="BQ103" s="236"/>
      <c r="BR103" s="236"/>
      <c r="BS103" s="232"/>
      <c r="BT103" s="236"/>
      <c r="BV103" s="236"/>
      <c r="BW103" s="236"/>
      <c r="BX103" s="232"/>
      <c r="BY103" s="236"/>
      <c r="CA103" s="236"/>
      <c r="CB103" s="236"/>
      <c r="CC103" s="232"/>
      <c r="CD103" s="236"/>
      <c r="CF103" s="236"/>
      <c r="CG103" s="236"/>
      <c r="CH103" s="232"/>
      <c r="CI103" s="236"/>
      <c r="CM103" s="236"/>
      <c r="CN103" s="236"/>
      <c r="CO103" s="232">
        <f t="shared" si="59"/>
        <v>0</v>
      </c>
      <c r="CP103" s="236"/>
      <c r="CR103" s="236"/>
      <c r="CS103" s="236"/>
      <c r="CT103" s="232"/>
      <c r="CU103" s="236"/>
      <c r="CW103" s="236"/>
      <c r="CX103" s="236"/>
      <c r="CY103" s="232"/>
      <c r="CZ103" s="236"/>
      <c r="DB103" s="236"/>
      <c r="DC103" s="236"/>
      <c r="DD103" s="232"/>
      <c r="DE103" s="236"/>
      <c r="DG103" s="236"/>
      <c r="DH103" s="236"/>
      <c r="DI103" s="232"/>
      <c r="DJ103" s="236"/>
      <c r="DL103" s="236"/>
      <c r="DM103" s="236"/>
      <c r="DN103" s="232">
        <f t="shared" si="55"/>
        <v>0</v>
      </c>
      <c r="DO103" s="236"/>
    </row>
    <row r="104" spans="1:119" x14ac:dyDescent="0.3">
      <c r="A104" s="231" t="s">
        <v>930</v>
      </c>
      <c r="B104" s="231"/>
      <c r="D104" s="235"/>
      <c r="E104" s="236"/>
      <c r="F104" s="236"/>
      <c r="G104" s="236"/>
      <c r="H104" s="236"/>
      <c r="I104" s="252"/>
      <c r="J104" s="232">
        <f t="shared" si="54"/>
        <v>0</v>
      </c>
      <c r="K104" s="236"/>
      <c r="L104" s="232">
        <f t="shared" si="56"/>
        <v>0</v>
      </c>
      <c r="M104" s="236"/>
      <c r="O104" s="236"/>
      <c r="P104" s="236"/>
      <c r="Q104" s="232"/>
      <c r="R104" s="236"/>
      <c r="T104" s="236"/>
      <c r="U104" s="236"/>
      <c r="V104" s="232"/>
      <c r="W104" s="236"/>
      <c r="Y104" s="236"/>
      <c r="Z104" s="236"/>
      <c r="AA104" s="232"/>
      <c r="AB104" s="236"/>
      <c r="AD104" s="236"/>
      <c r="AE104" s="236"/>
      <c r="AF104" s="232"/>
      <c r="AG104" s="236"/>
      <c r="AK104" s="236"/>
      <c r="AL104" s="236"/>
      <c r="AM104" s="232">
        <f t="shared" si="57"/>
        <v>0</v>
      </c>
      <c r="AN104" s="236"/>
      <c r="AP104" s="236"/>
      <c r="AQ104" s="236"/>
      <c r="AR104" s="232"/>
      <c r="AS104" s="236"/>
      <c r="AU104" s="236"/>
      <c r="AV104" s="236"/>
      <c r="AW104" s="232"/>
      <c r="AX104" s="236"/>
      <c r="AZ104" s="236"/>
      <c r="BA104" s="236"/>
      <c r="BB104" s="232"/>
      <c r="BC104" s="236"/>
      <c r="BE104" s="236"/>
      <c r="BF104" s="236"/>
      <c r="BG104" s="232"/>
      <c r="BH104" s="236"/>
      <c r="BL104" s="236"/>
      <c r="BM104" s="236"/>
      <c r="BN104" s="232">
        <f t="shared" si="60"/>
        <v>0</v>
      </c>
      <c r="BO104" s="236"/>
      <c r="BQ104" s="236"/>
      <c r="BR104" s="236"/>
      <c r="BS104" s="232"/>
      <c r="BT104" s="236"/>
      <c r="BV104" s="236"/>
      <c r="BW104" s="236"/>
      <c r="BX104" s="232"/>
      <c r="BY104" s="236"/>
      <c r="CA104" s="236"/>
      <c r="CB104" s="236"/>
      <c r="CC104" s="232"/>
      <c r="CD104" s="236"/>
      <c r="CF104" s="236"/>
      <c r="CG104" s="236"/>
      <c r="CH104" s="232"/>
      <c r="CI104" s="236"/>
      <c r="CM104" s="236"/>
      <c r="CN104" s="236"/>
      <c r="CO104" s="232">
        <f t="shared" si="59"/>
        <v>0</v>
      </c>
      <c r="CP104" s="236"/>
      <c r="CR104" s="236"/>
      <c r="CS104" s="236"/>
      <c r="CT104" s="232"/>
      <c r="CU104" s="236"/>
      <c r="CW104" s="236"/>
      <c r="CX104" s="236"/>
      <c r="CY104" s="232"/>
      <c r="CZ104" s="236"/>
      <c r="DB104" s="236"/>
      <c r="DC104" s="236"/>
      <c r="DD104" s="232"/>
      <c r="DE104" s="236"/>
      <c r="DG104" s="236"/>
      <c r="DH104" s="236"/>
      <c r="DI104" s="232"/>
      <c r="DJ104" s="236"/>
      <c r="DL104" s="236"/>
      <c r="DM104" s="236"/>
      <c r="DN104" s="232">
        <f t="shared" si="55"/>
        <v>0</v>
      </c>
      <c r="DO104" s="236"/>
    </row>
    <row r="105" spans="1:119" x14ac:dyDescent="0.3">
      <c r="A105" s="231"/>
      <c r="B105" s="231"/>
      <c r="D105" s="235"/>
      <c r="E105" s="236"/>
      <c r="F105" s="236"/>
      <c r="G105" s="236"/>
      <c r="H105" s="236"/>
      <c r="I105" s="252"/>
      <c r="J105" s="232">
        <f t="shared" si="54"/>
        <v>0</v>
      </c>
      <c r="K105" s="236"/>
      <c r="L105" s="232">
        <f t="shared" si="56"/>
        <v>0</v>
      </c>
      <c r="M105" s="236"/>
      <c r="O105" s="236"/>
      <c r="P105" s="236"/>
      <c r="Q105" s="232"/>
      <c r="R105" s="236"/>
      <c r="T105" s="236"/>
      <c r="U105" s="236"/>
      <c r="V105" s="232"/>
      <c r="W105" s="236"/>
      <c r="Y105" s="236"/>
      <c r="Z105" s="236"/>
      <c r="AA105" s="232"/>
      <c r="AB105" s="236"/>
      <c r="AD105" s="236"/>
      <c r="AE105" s="236"/>
      <c r="AF105" s="232"/>
      <c r="AG105" s="236"/>
      <c r="AK105" s="236"/>
      <c r="AL105" s="236"/>
      <c r="AM105" s="232">
        <f t="shared" si="57"/>
        <v>0</v>
      </c>
      <c r="AN105" s="236"/>
      <c r="AP105" s="236"/>
      <c r="AQ105" s="236"/>
      <c r="AR105" s="232"/>
      <c r="AS105" s="236"/>
      <c r="AU105" s="236"/>
      <c r="AV105" s="236"/>
      <c r="AW105" s="232"/>
      <c r="AX105" s="236"/>
      <c r="AZ105" s="236"/>
      <c r="BA105" s="236"/>
      <c r="BB105" s="232"/>
      <c r="BC105" s="236"/>
      <c r="BE105" s="236"/>
      <c r="BF105" s="236"/>
      <c r="BG105" s="232"/>
      <c r="BH105" s="236"/>
      <c r="BL105" s="236"/>
      <c r="BM105" s="236"/>
      <c r="BN105" s="232">
        <f t="shared" si="60"/>
        <v>0</v>
      </c>
      <c r="BO105" s="236"/>
      <c r="BQ105" s="236"/>
      <c r="BR105" s="236"/>
      <c r="BS105" s="232"/>
      <c r="BT105" s="236"/>
      <c r="BV105" s="236"/>
      <c r="BW105" s="236"/>
      <c r="BX105" s="232"/>
      <c r="BY105" s="236"/>
      <c r="CA105" s="236"/>
      <c r="CB105" s="236"/>
      <c r="CC105" s="232"/>
      <c r="CD105" s="236"/>
      <c r="CF105" s="236"/>
      <c r="CG105" s="236"/>
      <c r="CH105" s="232"/>
      <c r="CI105" s="236"/>
      <c r="CM105" s="236"/>
      <c r="CN105" s="236"/>
      <c r="CO105" s="232">
        <f t="shared" si="59"/>
        <v>0</v>
      </c>
      <c r="CP105" s="236"/>
      <c r="CR105" s="236"/>
      <c r="CS105" s="236"/>
      <c r="CT105" s="232"/>
      <c r="CU105" s="236"/>
      <c r="CW105" s="236"/>
      <c r="CX105" s="236"/>
      <c r="CY105" s="232"/>
      <c r="CZ105" s="236"/>
      <c r="DB105" s="236"/>
      <c r="DC105" s="236"/>
      <c r="DD105" s="232"/>
      <c r="DE105" s="236"/>
      <c r="DG105" s="236"/>
      <c r="DH105" s="236"/>
      <c r="DI105" s="232"/>
      <c r="DJ105" s="236"/>
      <c r="DL105" s="236"/>
      <c r="DM105" s="236"/>
      <c r="DN105" s="232">
        <f t="shared" si="55"/>
        <v>0</v>
      </c>
      <c r="DO105" s="236"/>
    </row>
    <row r="106" spans="1:119" s="208" customFormat="1" x14ac:dyDescent="0.3">
      <c r="D106" s="218"/>
      <c r="J106" s="232">
        <f t="shared" si="54"/>
        <v>0</v>
      </c>
      <c r="K106" s="252"/>
      <c r="L106" s="252"/>
      <c r="M106" s="252"/>
      <c r="O106" s="252"/>
      <c r="P106" s="252"/>
      <c r="Q106" s="252"/>
      <c r="R106" s="252"/>
      <c r="T106" s="252"/>
      <c r="U106" s="252"/>
      <c r="V106" s="252"/>
      <c r="W106" s="252"/>
      <c r="Y106" s="252"/>
      <c r="Z106" s="252"/>
      <c r="AA106" s="252"/>
      <c r="AB106" s="252"/>
      <c r="AD106" s="252"/>
      <c r="AE106" s="252"/>
      <c r="AF106" s="252"/>
      <c r="AG106" s="252"/>
      <c r="AH106" s="344"/>
      <c r="AI106" s="345"/>
      <c r="AK106" s="252"/>
      <c r="AL106" s="252"/>
      <c r="AM106" s="252"/>
      <c r="AN106" s="252"/>
      <c r="AP106" s="252"/>
      <c r="AQ106" s="252"/>
      <c r="AR106" s="252"/>
      <c r="AS106" s="252"/>
      <c r="AU106" s="252"/>
      <c r="AV106" s="252"/>
      <c r="AW106" s="252"/>
      <c r="AX106" s="252"/>
      <c r="AZ106" s="252"/>
      <c r="BA106" s="252"/>
      <c r="BB106" s="252"/>
      <c r="BC106" s="252"/>
      <c r="BE106" s="252"/>
      <c r="BF106" s="252"/>
      <c r="BG106" s="252"/>
      <c r="BH106" s="252"/>
      <c r="BI106" s="345"/>
      <c r="BJ106" s="345"/>
      <c r="BL106" s="252"/>
      <c r="BM106" s="252"/>
      <c r="BN106" s="252"/>
      <c r="BO106" s="252"/>
      <c r="BQ106" s="252"/>
      <c r="BR106" s="252"/>
      <c r="BS106" s="252"/>
      <c r="BT106" s="252"/>
      <c r="BV106" s="252"/>
      <c r="BW106" s="252"/>
      <c r="BX106" s="252"/>
      <c r="BY106" s="252"/>
      <c r="CA106" s="252"/>
      <c r="CB106" s="252"/>
      <c r="CC106" s="252"/>
      <c r="CD106" s="252"/>
      <c r="CF106" s="252"/>
      <c r="CG106" s="252"/>
      <c r="CH106" s="252"/>
      <c r="CI106" s="252"/>
      <c r="CJ106" s="345"/>
      <c r="CK106" s="345"/>
      <c r="CM106" s="252"/>
      <c r="CN106" s="252"/>
      <c r="CO106" s="252"/>
      <c r="CP106" s="252"/>
      <c r="CR106" s="252"/>
      <c r="CS106" s="252"/>
      <c r="CT106" s="252"/>
      <c r="CU106" s="252"/>
      <c r="CW106" s="252"/>
      <c r="CX106" s="252"/>
      <c r="CY106" s="252"/>
      <c r="CZ106" s="252"/>
      <c r="DB106" s="252"/>
      <c r="DC106" s="252"/>
      <c r="DD106" s="252"/>
      <c r="DE106" s="252"/>
      <c r="DG106" s="252"/>
      <c r="DH106" s="252"/>
      <c r="DI106" s="252"/>
      <c r="DJ106" s="252"/>
      <c r="DL106" s="252"/>
      <c r="DM106" s="252"/>
      <c r="DN106" s="252"/>
      <c r="DO106" s="252"/>
    </row>
    <row r="107" spans="1:119" s="250" customFormat="1" ht="28.8" x14ac:dyDescent="0.3">
      <c r="A107" s="219" t="s">
        <v>6</v>
      </c>
      <c r="B107" s="220" t="s">
        <v>179</v>
      </c>
      <c r="C107" s="221"/>
      <c r="D107" s="237"/>
      <c r="E107" s="238"/>
      <c r="F107" s="238"/>
      <c r="G107" s="238"/>
      <c r="H107" s="238"/>
      <c r="I107" s="221"/>
      <c r="J107" s="232">
        <f t="shared" si="54"/>
        <v>0</v>
      </c>
      <c r="K107" s="238"/>
      <c r="L107" s="238"/>
      <c r="M107" s="238"/>
      <c r="N107" s="221"/>
      <c r="O107" s="238"/>
      <c r="P107" s="238"/>
      <c r="Q107" s="238"/>
      <c r="R107" s="238"/>
      <c r="S107" s="221"/>
      <c r="T107" s="238"/>
      <c r="U107" s="238"/>
      <c r="V107" s="238"/>
      <c r="W107" s="238"/>
      <c r="X107" s="221"/>
      <c r="Y107" s="238"/>
      <c r="Z107" s="238"/>
      <c r="AA107" s="238"/>
      <c r="AB107" s="238"/>
      <c r="AD107" s="238"/>
      <c r="AE107" s="238"/>
      <c r="AF107" s="238"/>
      <c r="AG107" s="238"/>
      <c r="AH107" s="346"/>
      <c r="AI107" s="347"/>
      <c r="AK107" s="238"/>
      <c r="AL107" s="238"/>
      <c r="AM107" s="238"/>
      <c r="AN107" s="238"/>
      <c r="AO107" s="221"/>
      <c r="AP107" s="238"/>
      <c r="AQ107" s="238"/>
      <c r="AR107" s="238"/>
      <c r="AS107" s="238"/>
      <c r="AT107" s="221"/>
      <c r="AU107" s="238"/>
      <c r="AV107" s="238"/>
      <c r="AW107" s="238"/>
      <c r="AX107" s="238"/>
      <c r="AY107" s="221"/>
      <c r="AZ107" s="238"/>
      <c r="BA107" s="238"/>
      <c r="BB107" s="238"/>
      <c r="BC107" s="238"/>
      <c r="BE107" s="238"/>
      <c r="BF107" s="238"/>
      <c r="BG107" s="238"/>
      <c r="BH107" s="238"/>
      <c r="BI107" s="347"/>
      <c r="BJ107" s="347"/>
      <c r="BL107" s="238"/>
      <c r="BM107" s="238"/>
      <c r="BN107" s="238"/>
      <c r="BO107" s="238"/>
      <c r="BQ107" s="238"/>
      <c r="BR107" s="238"/>
      <c r="BS107" s="238"/>
      <c r="BT107" s="238"/>
      <c r="BU107" s="221"/>
      <c r="BV107" s="238"/>
      <c r="BW107" s="238"/>
      <c r="BX107" s="238"/>
      <c r="BY107" s="238"/>
      <c r="BZ107" s="221"/>
      <c r="CA107" s="238"/>
      <c r="CB107" s="238"/>
      <c r="CC107" s="238"/>
      <c r="CD107" s="238"/>
      <c r="CF107" s="238"/>
      <c r="CG107" s="238"/>
      <c r="CH107" s="238"/>
      <c r="CI107" s="238"/>
      <c r="CJ107" s="347"/>
      <c r="CK107" s="347"/>
      <c r="CM107" s="238"/>
      <c r="CN107" s="238"/>
      <c r="CO107" s="238"/>
      <c r="CP107" s="238"/>
      <c r="CR107" s="238"/>
      <c r="CS107" s="238"/>
      <c r="CT107" s="238"/>
      <c r="CU107" s="238"/>
      <c r="CV107" s="221"/>
      <c r="CW107" s="238"/>
      <c r="CX107" s="238"/>
      <c r="CY107" s="238"/>
      <c r="CZ107" s="238"/>
      <c r="DA107" s="221"/>
      <c r="DB107" s="238"/>
      <c r="DC107" s="238"/>
      <c r="DD107" s="238"/>
      <c r="DE107" s="238"/>
      <c r="DG107" s="238"/>
      <c r="DH107" s="238"/>
      <c r="DI107" s="238"/>
      <c r="DJ107" s="238"/>
      <c r="DL107" s="238"/>
      <c r="DM107" s="238"/>
      <c r="DN107" s="238"/>
      <c r="DO107" s="238"/>
    </row>
    <row r="108" spans="1:119" x14ac:dyDescent="0.3">
      <c r="A108" s="231" t="s">
        <v>954</v>
      </c>
      <c r="B108" s="231"/>
      <c r="D108" s="239"/>
      <c r="E108" s="231"/>
      <c r="F108" s="231"/>
      <c r="G108" s="231"/>
      <c r="H108" s="231"/>
      <c r="J108" s="232">
        <v>24</v>
      </c>
      <c r="K108" s="232">
        <f>SUM(P108,U108,Z108,AE108)</f>
        <v>0</v>
      </c>
      <c r="L108" s="236"/>
      <c r="M108" s="232">
        <f t="shared" si="10"/>
        <v>0</v>
      </c>
      <c r="O108" s="232"/>
      <c r="P108" s="236"/>
      <c r="Q108" s="236"/>
      <c r="R108" s="232"/>
      <c r="T108" s="232"/>
      <c r="U108" s="236"/>
      <c r="V108" s="236"/>
      <c r="W108" s="232"/>
      <c r="Y108" s="232"/>
      <c r="Z108" s="236"/>
      <c r="AA108" s="236"/>
      <c r="AB108" s="232"/>
      <c r="AD108" s="232"/>
      <c r="AE108" s="232"/>
      <c r="AF108" s="236"/>
      <c r="AG108" s="232"/>
      <c r="AK108" s="232">
        <f t="shared" ref="AK108:AK113" si="61">SUM(AP108,AU108,AZ108,BE108)</f>
        <v>0</v>
      </c>
      <c r="AL108" s="232">
        <f>SUM(AQ108,AV108,BA108,BF108)</f>
        <v>0</v>
      </c>
      <c r="AM108" s="236"/>
      <c r="AN108" s="232">
        <f t="shared" ref="AN108:AN113" si="62">SUM(AS108,AX108,BC108,BH108)</f>
        <v>0</v>
      </c>
      <c r="AP108" s="232"/>
      <c r="AQ108" s="232"/>
      <c r="AR108" s="236"/>
      <c r="AS108" s="232"/>
      <c r="AU108" s="232"/>
      <c r="AV108" s="232"/>
      <c r="AW108" s="236"/>
      <c r="AX108" s="232"/>
      <c r="AZ108" s="232"/>
      <c r="BA108" s="232"/>
      <c r="BB108" s="236"/>
      <c r="BC108" s="232"/>
      <c r="BE108" s="232"/>
      <c r="BF108" s="232"/>
      <c r="BG108" s="236"/>
      <c r="BH108" s="232"/>
      <c r="BL108" s="232">
        <f t="shared" ref="BL108:BL113" si="63">SUM(BQ108,BV108,CA108,CF108)</f>
        <v>0</v>
      </c>
      <c r="BM108" s="232">
        <f>SUM(BR108,BW108,CB108,CG108)</f>
        <v>0</v>
      </c>
      <c r="BN108" s="236"/>
      <c r="BO108" s="232">
        <f t="shared" ref="BO108:BO113" si="64">SUM(BT108,BY108,CD108,CI108)</f>
        <v>0</v>
      </c>
      <c r="BQ108" s="232"/>
      <c r="BR108" s="232"/>
      <c r="BS108" s="236"/>
      <c r="BT108" s="232"/>
      <c r="BV108" s="232"/>
      <c r="BW108" s="232"/>
      <c r="BX108" s="236"/>
      <c r="BY108" s="232"/>
      <c r="CA108" s="232"/>
      <c r="CB108" s="232"/>
      <c r="CC108" s="236"/>
      <c r="CD108" s="232"/>
      <c r="CF108" s="232"/>
      <c r="CG108" s="232"/>
      <c r="CH108" s="236"/>
      <c r="CI108" s="232"/>
      <c r="CM108" s="232">
        <f>SUM(CR108,CW108,DB108,DG108)</f>
        <v>0</v>
      </c>
      <c r="CN108" s="232">
        <f>SUM(CS108,CX108,DC108,DH108)</f>
        <v>0</v>
      </c>
      <c r="CO108" s="236"/>
      <c r="CP108" s="232">
        <f>SUM(CU108,CZ108,DE108,DJ108)</f>
        <v>0</v>
      </c>
      <c r="CR108" s="232"/>
      <c r="CS108" s="232"/>
      <c r="CT108" s="236"/>
      <c r="CU108" s="232"/>
      <c r="CW108" s="232"/>
      <c r="CX108" s="232"/>
      <c r="CY108" s="236"/>
      <c r="CZ108" s="232"/>
      <c r="DB108" s="232"/>
      <c r="DC108" s="232"/>
      <c r="DD108" s="236"/>
      <c r="DE108" s="232"/>
      <c r="DG108" s="232"/>
      <c r="DH108" s="232"/>
      <c r="DI108" s="236"/>
      <c r="DJ108" s="232"/>
      <c r="DL108" s="232">
        <f t="shared" ref="DL108:DM110" si="65">SUM(J108,AK108,BL108,CM108)</f>
        <v>24</v>
      </c>
      <c r="DM108" s="232">
        <f t="shared" si="65"/>
        <v>0</v>
      </c>
      <c r="DN108" s="236"/>
      <c r="DO108" s="232">
        <f>SUM(M108,AN108,BO108,CP108)</f>
        <v>0</v>
      </c>
    </row>
    <row r="109" spans="1:119" x14ac:dyDescent="0.3">
      <c r="A109" s="231" t="s">
        <v>955</v>
      </c>
      <c r="B109" s="231" t="s">
        <v>1071</v>
      </c>
      <c r="D109" s="239"/>
      <c r="E109" s="231"/>
      <c r="F109" s="231"/>
      <c r="G109" s="231"/>
      <c r="H109" s="231"/>
      <c r="J109" s="232">
        <f t="shared" si="54"/>
        <v>31</v>
      </c>
      <c r="K109" s="232">
        <f t="shared" ref="K109:K113" si="66">SUM(P109,U109,Z109,AE109)</f>
        <v>0</v>
      </c>
      <c r="L109" s="236"/>
      <c r="M109" s="232">
        <f t="shared" ref="M109:M115" si="67">SUM(R109,W109,AB109,AG109)</f>
        <v>0</v>
      </c>
      <c r="O109" s="232">
        <v>8</v>
      </c>
      <c r="P109" s="236"/>
      <c r="Q109" s="236"/>
      <c r="R109" s="232"/>
      <c r="T109" s="232">
        <v>9</v>
      </c>
      <c r="U109" s="236"/>
      <c r="V109" s="236"/>
      <c r="W109" s="232"/>
      <c r="Y109" s="232">
        <v>9</v>
      </c>
      <c r="Z109" s="236"/>
      <c r="AA109" s="236"/>
      <c r="AB109" s="232"/>
      <c r="AD109" s="232">
        <v>5</v>
      </c>
      <c r="AE109" s="232"/>
      <c r="AF109" s="236"/>
      <c r="AG109" s="232"/>
      <c r="AH109" s="339" t="s">
        <v>996</v>
      </c>
      <c r="AI109" s="338" t="s">
        <v>1081</v>
      </c>
      <c r="AK109" s="232">
        <f t="shared" si="61"/>
        <v>0</v>
      </c>
      <c r="AL109" s="232">
        <f t="shared" ref="AL109:AL113" si="68">SUM(AQ109,AV109,BA109,BF109)</f>
        <v>0</v>
      </c>
      <c r="AM109" s="236"/>
      <c r="AN109" s="232">
        <f t="shared" si="62"/>
        <v>0</v>
      </c>
      <c r="AP109" s="232"/>
      <c r="AQ109" s="232"/>
      <c r="AR109" s="236"/>
      <c r="AS109" s="232"/>
      <c r="AU109" s="232"/>
      <c r="AV109" s="232"/>
      <c r="AW109" s="236"/>
      <c r="AX109" s="232"/>
      <c r="AZ109" s="232"/>
      <c r="BA109" s="232"/>
      <c r="BB109" s="236"/>
      <c r="BC109" s="232"/>
      <c r="BE109" s="232"/>
      <c r="BF109" s="232"/>
      <c r="BG109" s="236"/>
      <c r="BH109" s="232"/>
      <c r="BI109" s="338" t="s">
        <v>996</v>
      </c>
      <c r="BL109" s="232">
        <f t="shared" si="63"/>
        <v>9</v>
      </c>
      <c r="BM109" s="232">
        <f t="shared" ref="BM109:BM113" si="69">SUM(BR109,BW109,CB109,CG109)</f>
        <v>0</v>
      </c>
      <c r="BN109" s="236"/>
      <c r="BO109" s="232">
        <f t="shared" si="64"/>
        <v>0</v>
      </c>
      <c r="BQ109" s="232"/>
      <c r="BR109" s="232"/>
      <c r="BS109" s="236"/>
      <c r="BT109" s="232"/>
      <c r="BV109" s="232"/>
      <c r="BW109" s="232"/>
      <c r="BX109" s="236"/>
      <c r="BY109" s="232"/>
      <c r="CA109" s="232">
        <v>9</v>
      </c>
      <c r="CB109" s="232"/>
      <c r="CC109" s="236"/>
      <c r="CD109" s="232"/>
      <c r="CF109" s="232"/>
      <c r="CG109" s="232"/>
      <c r="CH109" s="236"/>
      <c r="CI109" s="232"/>
      <c r="CJ109" s="338" t="s">
        <v>994</v>
      </c>
      <c r="CK109" s="338" t="s">
        <v>1087</v>
      </c>
      <c r="CM109" s="232">
        <f t="shared" ref="CM109:CM113" si="70">SUM(CR109,CW109,DB109,DG109)</f>
        <v>0</v>
      </c>
      <c r="CN109" s="232">
        <f t="shared" ref="CN109:CN113" si="71">SUM(CS109,CX109,DC109,DH109)</f>
        <v>0</v>
      </c>
      <c r="CO109" s="236"/>
      <c r="CP109" s="232">
        <f t="shared" ref="CP109:CP113" si="72">SUM(CU109,CZ109,DE109,DJ109)</f>
        <v>0</v>
      </c>
      <c r="CR109" s="232"/>
      <c r="CS109" s="232"/>
      <c r="CT109" s="236"/>
      <c r="CU109" s="232"/>
      <c r="CW109" s="232"/>
      <c r="CX109" s="232"/>
      <c r="CY109" s="236"/>
      <c r="CZ109" s="232"/>
      <c r="DB109" s="232"/>
      <c r="DC109" s="232"/>
      <c r="DD109" s="236"/>
      <c r="DE109" s="232"/>
      <c r="DG109" s="232"/>
      <c r="DH109" s="232"/>
      <c r="DI109" s="236"/>
      <c r="DJ109" s="232"/>
      <c r="DL109" s="232">
        <f t="shared" si="65"/>
        <v>40</v>
      </c>
      <c r="DM109" s="232">
        <f t="shared" si="65"/>
        <v>0</v>
      </c>
      <c r="DN109" s="236"/>
      <c r="DO109" s="232">
        <f>SUM(M109,AN109,BO109,CP109)</f>
        <v>0</v>
      </c>
    </row>
    <row r="110" spans="1:119" x14ac:dyDescent="0.3">
      <c r="A110" s="231" t="s">
        <v>956</v>
      </c>
      <c r="B110" s="231"/>
      <c r="D110" s="327"/>
      <c r="E110" s="231"/>
      <c r="F110" s="231"/>
      <c r="G110" s="231"/>
      <c r="H110" s="231"/>
      <c r="J110" s="232">
        <v>3</v>
      </c>
      <c r="K110" s="232">
        <f t="shared" ref="K110" si="73">SUM(P110,U110,Z110,AE110)</f>
        <v>0</v>
      </c>
      <c r="L110" s="236"/>
      <c r="M110" s="232">
        <f t="shared" ref="M110" si="74">SUM(R110,W110,AB110,AG110)</f>
        <v>0</v>
      </c>
      <c r="O110" s="232"/>
      <c r="P110" s="232"/>
      <c r="Q110" s="236"/>
      <c r="R110" s="232"/>
      <c r="T110" s="232"/>
      <c r="U110" s="232"/>
      <c r="V110" s="236"/>
      <c r="W110" s="232"/>
      <c r="Y110" s="232"/>
      <c r="Z110" s="232"/>
      <c r="AA110" s="236"/>
      <c r="AB110" s="232"/>
      <c r="AD110" s="232"/>
      <c r="AE110" s="232"/>
      <c r="AF110" s="236"/>
      <c r="AG110" s="232"/>
      <c r="AK110" s="232">
        <v>3</v>
      </c>
      <c r="AL110" s="232">
        <f t="shared" ref="AL110" si="75">SUM(AQ110,AV110,BA110,BF110)</f>
        <v>0</v>
      </c>
      <c r="AM110" s="236"/>
      <c r="AN110" s="232">
        <f t="shared" ref="AN110" si="76">SUM(AS110,AX110,BC110,BH110)</f>
        <v>0</v>
      </c>
      <c r="AP110" s="232"/>
      <c r="AQ110" s="232"/>
      <c r="AR110" s="236"/>
      <c r="AS110" s="232"/>
      <c r="AU110" s="232"/>
      <c r="AV110" s="232"/>
      <c r="AW110" s="236"/>
      <c r="AX110" s="232"/>
      <c r="AZ110" s="232"/>
      <c r="BA110" s="232"/>
      <c r="BB110" s="236"/>
      <c r="BC110" s="232"/>
      <c r="BE110" s="232"/>
      <c r="BF110" s="232"/>
      <c r="BG110" s="236"/>
      <c r="BH110" s="232"/>
      <c r="BL110" s="232">
        <v>3</v>
      </c>
      <c r="BM110" s="232">
        <f t="shared" ref="BM110" si="77">SUM(BR110,BW110,CB110,CG110)</f>
        <v>0</v>
      </c>
      <c r="BN110" s="236"/>
      <c r="BO110" s="232">
        <f t="shared" ref="BO110" si="78">SUM(BT110,BY110,CD110,CI110)</f>
        <v>0</v>
      </c>
      <c r="BQ110" s="232"/>
      <c r="BR110" s="232"/>
      <c r="BS110" s="236"/>
      <c r="BT110" s="232"/>
      <c r="BV110" s="232"/>
      <c r="BW110" s="232"/>
      <c r="BX110" s="236"/>
      <c r="BY110" s="232"/>
      <c r="CA110" s="232"/>
      <c r="CB110" s="232"/>
      <c r="CC110" s="236"/>
      <c r="CD110" s="232"/>
      <c r="CF110" s="232"/>
      <c r="CG110" s="232"/>
      <c r="CH110" s="236"/>
      <c r="CI110" s="232"/>
      <c r="CM110" s="232">
        <f t="shared" ref="CM110" si="79">SUM(CR110,CW110,DB110,DG110)</f>
        <v>0</v>
      </c>
      <c r="CN110" s="232">
        <f t="shared" ref="CN110" si="80">SUM(CS110,CX110,DC110,DH110)</f>
        <v>0</v>
      </c>
      <c r="CO110" s="236"/>
      <c r="CP110" s="232">
        <f t="shared" ref="CP110" si="81">SUM(CU110,CZ110,DE110,DJ110)</f>
        <v>0</v>
      </c>
      <c r="CR110" s="232"/>
      <c r="CS110" s="232"/>
      <c r="CT110" s="236"/>
      <c r="CU110" s="232"/>
      <c r="CW110" s="232"/>
      <c r="CX110" s="232"/>
      <c r="CY110" s="236"/>
      <c r="CZ110" s="232"/>
      <c r="DB110" s="232"/>
      <c r="DC110" s="232"/>
      <c r="DD110" s="236"/>
      <c r="DE110" s="232"/>
      <c r="DG110" s="232"/>
      <c r="DH110" s="232"/>
      <c r="DI110" s="236"/>
      <c r="DJ110" s="232"/>
      <c r="DL110" s="232">
        <f t="shared" si="65"/>
        <v>9</v>
      </c>
      <c r="DM110" s="232">
        <f t="shared" si="65"/>
        <v>0</v>
      </c>
      <c r="DN110" s="236"/>
      <c r="DO110" s="232">
        <f>SUM(M110,AN110,BO110,CP110)</f>
        <v>0</v>
      </c>
    </row>
    <row r="111" spans="1:119" x14ac:dyDescent="0.3">
      <c r="A111" s="231" t="s">
        <v>1082</v>
      </c>
      <c r="B111" s="231"/>
      <c r="D111" s="337"/>
      <c r="E111" s="231"/>
      <c r="F111" s="231"/>
      <c r="G111" s="231"/>
      <c r="H111" s="231"/>
      <c r="J111" s="232">
        <f t="shared" si="54"/>
        <v>8</v>
      </c>
      <c r="K111" s="232"/>
      <c r="L111" s="236"/>
      <c r="M111" s="232"/>
      <c r="O111" s="232"/>
      <c r="P111" s="232"/>
      <c r="Q111" s="236"/>
      <c r="R111" s="232"/>
      <c r="T111" s="232"/>
      <c r="U111" s="232"/>
      <c r="V111" s="236"/>
      <c r="W111" s="232"/>
      <c r="Y111" s="232">
        <v>8</v>
      </c>
      <c r="Z111" s="232"/>
      <c r="AA111" s="236"/>
      <c r="AB111" s="232"/>
      <c r="AD111" s="232"/>
      <c r="AE111" s="232"/>
      <c r="AF111" s="236"/>
      <c r="AG111" s="232"/>
      <c r="AK111" s="232">
        <f t="shared" si="61"/>
        <v>8</v>
      </c>
      <c r="AL111" s="232"/>
      <c r="AM111" s="236"/>
      <c r="AN111" s="232"/>
      <c r="AP111" s="232"/>
      <c r="AQ111" s="232"/>
      <c r="AR111" s="236"/>
      <c r="AS111" s="232"/>
      <c r="AU111" s="232"/>
      <c r="AV111" s="232"/>
      <c r="AW111" s="236"/>
      <c r="AX111" s="232"/>
      <c r="AZ111" s="232">
        <v>8</v>
      </c>
      <c r="BA111" s="232"/>
      <c r="BB111" s="236"/>
      <c r="BC111" s="232"/>
      <c r="BE111" s="232"/>
      <c r="BF111" s="232"/>
      <c r="BG111" s="236"/>
      <c r="BH111" s="232"/>
      <c r="BL111" s="232">
        <f t="shared" si="63"/>
        <v>8</v>
      </c>
      <c r="BM111" s="232">
        <f t="shared" si="69"/>
        <v>0</v>
      </c>
      <c r="BN111" s="236"/>
      <c r="BO111" s="232"/>
      <c r="BQ111" s="232"/>
      <c r="BR111" s="232"/>
      <c r="BS111" s="236"/>
      <c r="BT111" s="232"/>
      <c r="BV111" s="232">
        <v>8</v>
      </c>
      <c r="BW111" s="232"/>
      <c r="BX111" s="236"/>
      <c r="BY111" s="232"/>
      <c r="CA111" s="232"/>
      <c r="CB111" s="232"/>
      <c r="CC111" s="236"/>
      <c r="CD111" s="232"/>
      <c r="CF111" s="232"/>
      <c r="CG111" s="232"/>
      <c r="CH111" s="236"/>
      <c r="CI111" s="232"/>
      <c r="CM111" s="232"/>
      <c r="CN111" s="232"/>
      <c r="CO111" s="236"/>
      <c r="CP111" s="232"/>
      <c r="CR111" s="232"/>
      <c r="CS111" s="232"/>
      <c r="CT111" s="236"/>
      <c r="CU111" s="232"/>
      <c r="CW111" s="232"/>
      <c r="CX111" s="232"/>
      <c r="CY111" s="236"/>
      <c r="CZ111" s="232"/>
      <c r="DB111" s="232"/>
      <c r="DC111" s="232"/>
      <c r="DD111" s="236"/>
      <c r="DE111" s="232"/>
      <c r="DG111" s="232"/>
      <c r="DH111" s="232"/>
      <c r="DI111" s="236"/>
      <c r="DJ111" s="232"/>
      <c r="DL111" s="232"/>
      <c r="DM111" s="232"/>
      <c r="DN111" s="236"/>
      <c r="DO111" s="232"/>
    </row>
    <row r="112" spans="1:119" x14ac:dyDescent="0.3">
      <c r="A112" s="231" t="s">
        <v>1085</v>
      </c>
      <c r="B112" s="231"/>
      <c r="D112" s="218"/>
      <c r="E112" s="208"/>
      <c r="F112" s="208"/>
      <c r="G112" s="208"/>
      <c r="H112" s="208"/>
      <c r="J112" s="208"/>
      <c r="K112" s="232">
        <f t="shared" ref="K112" si="82">SUM(P112,U112,Z112,AE112)</f>
        <v>8</v>
      </c>
      <c r="L112" s="232"/>
      <c r="M112" s="236"/>
      <c r="N112" s="232"/>
      <c r="O112" s="208"/>
      <c r="P112" s="232"/>
      <c r="Q112" s="232"/>
      <c r="R112" s="236"/>
      <c r="S112" s="232"/>
      <c r="T112" s="208"/>
      <c r="U112" s="232">
        <v>8</v>
      </c>
      <c r="V112" s="232"/>
      <c r="W112" s="236"/>
      <c r="X112" s="232"/>
      <c r="Y112" s="208"/>
      <c r="Z112" s="232"/>
      <c r="AA112" s="232"/>
      <c r="AB112" s="236"/>
      <c r="AC112" s="232"/>
      <c r="AE112" s="232"/>
      <c r="AF112" s="232"/>
      <c r="AG112" s="329"/>
      <c r="AH112" s="252"/>
      <c r="AI112" s="356"/>
      <c r="AJ112" s="356"/>
      <c r="AL112" s="232">
        <f t="shared" ref="AL112" si="83">SUM(AQ112,AV112,BA112,BF112)</f>
        <v>0</v>
      </c>
      <c r="AM112" s="232"/>
      <c r="AN112" s="236"/>
      <c r="AO112" s="232"/>
      <c r="AP112" s="208"/>
      <c r="AQ112" s="232"/>
      <c r="AR112" s="232"/>
      <c r="AS112" s="236"/>
      <c r="AT112" s="232"/>
      <c r="AU112" s="208">
        <v>8</v>
      </c>
      <c r="AV112" s="232"/>
      <c r="AW112" s="232"/>
      <c r="AX112" s="236"/>
      <c r="AY112" s="232"/>
      <c r="AZ112" s="208"/>
      <c r="BA112" s="232"/>
      <c r="BB112" s="232"/>
      <c r="BC112" s="236"/>
      <c r="BD112" s="232"/>
      <c r="BF112" s="232"/>
      <c r="BG112" s="232"/>
      <c r="BH112" s="338"/>
      <c r="BJ112" s="210"/>
      <c r="BK112" s="252"/>
      <c r="BL112" s="252"/>
      <c r="BM112" s="329"/>
      <c r="BN112" s="252"/>
      <c r="BP112" s="252"/>
      <c r="BQ112" s="252"/>
      <c r="BR112" s="329"/>
      <c r="BS112" s="252"/>
      <c r="BT112" s="208"/>
      <c r="BU112" s="252"/>
      <c r="BV112" s="252"/>
      <c r="BW112" s="329"/>
      <c r="BX112" s="252"/>
      <c r="BY112" s="208"/>
      <c r="BZ112" s="252"/>
      <c r="CA112" s="252"/>
      <c r="CB112" s="329"/>
      <c r="CC112" s="252"/>
      <c r="CE112" s="252"/>
      <c r="CF112" s="252"/>
      <c r="CG112" s="329"/>
      <c r="CH112" s="252"/>
      <c r="CJ112" s="252"/>
      <c r="CK112" s="252"/>
      <c r="CL112" s="329"/>
      <c r="CM112" s="252"/>
      <c r="CO112" s="252"/>
      <c r="CP112" s="252"/>
      <c r="CQ112" s="329"/>
      <c r="CR112" s="252"/>
      <c r="CS112" s="208"/>
      <c r="CT112" s="252"/>
      <c r="CU112" s="252"/>
      <c r="CV112" s="329"/>
      <c r="CW112" s="252"/>
      <c r="CX112" s="208"/>
      <c r="CY112" s="252"/>
      <c r="CZ112" s="252"/>
      <c r="DA112" s="329"/>
      <c r="DB112" s="252"/>
      <c r="DD112" s="252"/>
      <c r="DE112" s="252"/>
      <c r="DF112" s="329"/>
      <c r="DG112" s="252"/>
      <c r="DJ112" s="232"/>
      <c r="DK112" s="232"/>
      <c r="DL112" s="329"/>
      <c r="DM112" s="252"/>
    </row>
    <row r="113" spans="1:119" x14ac:dyDescent="0.3">
      <c r="A113" s="231" t="s">
        <v>1030</v>
      </c>
      <c r="B113" s="231"/>
      <c r="D113" s="239" t="s">
        <v>945</v>
      </c>
      <c r="E113" s="231"/>
      <c r="F113" s="231"/>
      <c r="G113" s="231"/>
      <c r="H113" s="231"/>
      <c r="J113" s="232">
        <f t="shared" si="54"/>
        <v>56</v>
      </c>
      <c r="K113" s="232">
        <f t="shared" si="66"/>
        <v>0</v>
      </c>
      <c r="L113" s="236"/>
      <c r="M113" s="232">
        <f t="shared" si="67"/>
        <v>0</v>
      </c>
      <c r="O113" s="232">
        <v>40</v>
      </c>
      <c r="P113" s="232"/>
      <c r="Q113" s="236"/>
      <c r="R113" s="232"/>
      <c r="T113" s="232"/>
      <c r="U113" s="232"/>
      <c r="V113" s="236"/>
      <c r="W113" s="232"/>
      <c r="Y113" s="232"/>
      <c r="Z113" s="232"/>
      <c r="AA113" s="236"/>
      <c r="AB113" s="232"/>
      <c r="AD113" s="232">
        <v>16</v>
      </c>
      <c r="AE113" s="232"/>
      <c r="AF113" s="236"/>
      <c r="AG113" s="232"/>
      <c r="AH113" s="339" t="s">
        <v>996</v>
      </c>
      <c r="AK113" s="232">
        <f t="shared" si="61"/>
        <v>40</v>
      </c>
      <c r="AL113" s="232">
        <f t="shared" si="68"/>
        <v>0</v>
      </c>
      <c r="AM113" s="236"/>
      <c r="AN113" s="232">
        <f t="shared" si="62"/>
        <v>0</v>
      </c>
      <c r="AP113" s="232">
        <v>40</v>
      </c>
      <c r="AQ113" s="232"/>
      <c r="AR113" s="236"/>
      <c r="AS113" s="232"/>
      <c r="AU113" s="232"/>
      <c r="AV113" s="232"/>
      <c r="AW113" s="236"/>
      <c r="AX113" s="232"/>
      <c r="AZ113" s="232"/>
      <c r="BA113" s="232"/>
      <c r="BB113" s="236"/>
      <c r="BC113" s="232"/>
      <c r="BE113" s="232"/>
      <c r="BF113" s="232"/>
      <c r="BG113" s="236"/>
      <c r="BH113" s="232"/>
      <c r="BI113" s="338" t="s">
        <v>996</v>
      </c>
      <c r="BL113" s="232">
        <f t="shared" si="63"/>
        <v>40</v>
      </c>
      <c r="BM113" s="232">
        <f t="shared" si="69"/>
        <v>0</v>
      </c>
      <c r="BN113" s="236"/>
      <c r="BO113" s="232">
        <f t="shared" si="64"/>
        <v>0</v>
      </c>
      <c r="BQ113" s="232">
        <v>40</v>
      </c>
      <c r="BR113" s="232"/>
      <c r="BS113" s="236"/>
      <c r="BT113" s="232"/>
      <c r="BV113" s="232"/>
      <c r="BW113" s="232"/>
      <c r="BX113" s="236"/>
      <c r="BY113" s="232"/>
      <c r="CA113" s="232"/>
      <c r="CB113" s="232"/>
      <c r="CC113" s="236"/>
      <c r="CD113" s="232"/>
      <c r="CF113" s="232"/>
      <c r="CG113" s="232"/>
      <c r="CH113" s="236"/>
      <c r="CI113" s="232"/>
      <c r="CM113" s="232">
        <f t="shared" si="70"/>
        <v>0</v>
      </c>
      <c r="CN113" s="232">
        <f t="shared" si="71"/>
        <v>0</v>
      </c>
      <c r="CO113" s="236"/>
      <c r="CP113" s="232">
        <f t="shared" si="72"/>
        <v>0</v>
      </c>
      <c r="CR113" s="232"/>
      <c r="CS113" s="232"/>
      <c r="CT113" s="236"/>
      <c r="CU113" s="232"/>
      <c r="CW113" s="232"/>
      <c r="CX113" s="232"/>
      <c r="CY113" s="236"/>
      <c r="CZ113" s="232"/>
      <c r="DB113" s="232"/>
      <c r="DC113" s="232"/>
      <c r="DD113" s="236"/>
      <c r="DE113" s="232"/>
      <c r="DG113" s="232"/>
      <c r="DH113" s="232"/>
      <c r="DI113" s="236"/>
      <c r="DJ113" s="232"/>
      <c r="DL113" s="232">
        <f>SUM(J113,AK113,BL113,CM113)</f>
        <v>136</v>
      </c>
      <c r="DM113" s="232">
        <f>SUM(K113,AL113,BM113,CN113)</f>
        <v>0</v>
      </c>
      <c r="DN113" s="236"/>
      <c r="DO113" s="232">
        <f>SUM(M113,AN113,BO113,CP113)</f>
        <v>0</v>
      </c>
    </row>
    <row r="114" spans="1:119" s="208" customFormat="1" x14ac:dyDescent="0.3">
      <c r="A114" s="208" t="s">
        <v>1050</v>
      </c>
      <c r="D114" s="218"/>
      <c r="J114" s="232">
        <f t="shared" si="54"/>
        <v>16</v>
      </c>
      <c r="K114" s="232"/>
      <c r="L114" s="236"/>
      <c r="M114" s="232"/>
      <c r="O114" s="232"/>
      <c r="P114" s="232"/>
      <c r="Q114" s="236"/>
      <c r="R114" s="232"/>
      <c r="T114" s="232">
        <v>16</v>
      </c>
      <c r="U114" s="232"/>
      <c r="V114" s="236"/>
      <c r="W114" s="232"/>
      <c r="Y114" s="232"/>
      <c r="Z114" s="232"/>
      <c r="AA114" s="236"/>
      <c r="AB114" s="232"/>
      <c r="AC114" s="210"/>
      <c r="AD114" s="232"/>
      <c r="AE114" s="232"/>
      <c r="AF114" s="252"/>
      <c r="AG114" s="252"/>
      <c r="AH114" s="344"/>
      <c r="AI114" s="345"/>
      <c r="AK114" s="252"/>
      <c r="AL114" s="252"/>
      <c r="AM114" s="252"/>
      <c r="AN114" s="252"/>
      <c r="AP114" s="252"/>
      <c r="AQ114" s="252"/>
      <c r="AR114" s="252"/>
      <c r="AS114" s="252"/>
      <c r="AU114" s="252"/>
      <c r="AV114" s="252"/>
      <c r="AW114" s="252"/>
      <c r="AX114" s="252"/>
      <c r="AZ114" s="252"/>
      <c r="BA114" s="252"/>
      <c r="BB114" s="252"/>
      <c r="BC114" s="252"/>
      <c r="BE114" s="252"/>
      <c r="BF114" s="252"/>
      <c r="BG114" s="252"/>
      <c r="BH114" s="252"/>
      <c r="BI114" s="345"/>
      <c r="BJ114" s="345"/>
      <c r="BL114" s="252"/>
      <c r="BM114" s="252"/>
      <c r="BN114" s="252"/>
      <c r="BO114" s="252"/>
      <c r="BQ114" s="252"/>
      <c r="BR114" s="252"/>
      <c r="BS114" s="252"/>
      <c r="BT114" s="252"/>
      <c r="BV114" s="252"/>
      <c r="BW114" s="252"/>
      <c r="BX114" s="252"/>
      <c r="BY114" s="252"/>
      <c r="CA114" s="252"/>
      <c r="CB114" s="252"/>
      <c r="CC114" s="252"/>
      <c r="CD114" s="252"/>
      <c r="CF114" s="252"/>
      <c r="CG114" s="252"/>
      <c r="CH114" s="252"/>
      <c r="CI114" s="252"/>
      <c r="CJ114" s="345"/>
      <c r="CK114" s="345"/>
      <c r="CM114" s="252"/>
      <c r="CN114" s="252"/>
      <c r="CO114" s="252"/>
      <c r="CP114" s="252"/>
      <c r="CR114" s="252"/>
      <c r="CS114" s="252"/>
      <c r="CT114" s="252"/>
      <c r="CU114" s="252"/>
      <c r="CW114" s="252"/>
      <c r="CX114" s="252"/>
      <c r="CY114" s="252"/>
      <c r="CZ114" s="252"/>
      <c r="DB114" s="252"/>
      <c r="DC114" s="252"/>
      <c r="DD114" s="252"/>
      <c r="DE114" s="252"/>
      <c r="DG114" s="252"/>
      <c r="DH114" s="252"/>
      <c r="DI114" s="252"/>
      <c r="DJ114" s="252"/>
      <c r="DL114" s="252"/>
      <c r="DM114" s="252"/>
      <c r="DN114" s="252"/>
      <c r="DO114" s="252"/>
    </row>
    <row r="115" spans="1:119" s="211" customFormat="1" x14ac:dyDescent="0.3">
      <c r="A115" s="306" t="s">
        <v>145</v>
      </c>
      <c r="B115" s="307"/>
      <c r="C115" s="217"/>
      <c r="D115" s="334">
        <f>O115+T115+Y115+AD115</f>
        <v>805.77777777777783</v>
      </c>
      <c r="E115" s="307"/>
      <c r="F115" s="307"/>
      <c r="G115" s="307"/>
      <c r="H115" s="307"/>
      <c r="I115" s="217"/>
      <c r="J115" s="308">
        <f>SUM(J17:J114)</f>
        <v>773</v>
      </c>
      <c r="K115" s="309">
        <f>SUM(P115,U115,Z115,AE115,)</f>
        <v>432</v>
      </c>
      <c r="L115" s="309">
        <f>SUM(L17:L114)</f>
        <v>0</v>
      </c>
      <c r="M115" s="232">
        <f t="shared" si="67"/>
        <v>0</v>
      </c>
      <c r="N115" s="217"/>
      <c r="O115" s="310">
        <f>SUM(O17:O114)-O76</f>
        <v>237</v>
      </c>
      <c r="P115" s="309">
        <f>SUM(P17:P114)</f>
        <v>32</v>
      </c>
      <c r="Q115" s="309">
        <f>SUM(Q17:Q114)</f>
        <v>0</v>
      </c>
      <c r="R115" s="309">
        <f>SUM(R17:R114)</f>
        <v>0</v>
      </c>
      <c r="S115" s="217"/>
      <c r="T115" s="310">
        <f>SUM(T17:T114)</f>
        <v>205</v>
      </c>
      <c r="U115" s="309">
        <f>SUM(U17:U114)</f>
        <v>88</v>
      </c>
      <c r="V115" s="309">
        <f>SUM(V17:V114)</f>
        <v>0</v>
      </c>
      <c r="W115" s="309">
        <f>SUM(W17:W114)</f>
        <v>0</v>
      </c>
      <c r="X115" s="217"/>
      <c r="Y115" s="310">
        <f>SUM(Y17:Y114)</f>
        <v>234.77777777777777</v>
      </c>
      <c r="Z115" s="309">
        <f>SUM(Z17:Z114)</f>
        <v>80</v>
      </c>
      <c r="AA115" s="309">
        <f>SUM(AA17:AA114)</f>
        <v>0</v>
      </c>
      <c r="AB115" s="309">
        <f>SUM(AB17:AB114)</f>
        <v>0</v>
      </c>
      <c r="AC115" s="210"/>
      <c r="AD115" s="310">
        <f>SUM(AD17:AD114)</f>
        <v>129</v>
      </c>
      <c r="AE115" s="309">
        <f>SUM(AE17:AE114)</f>
        <v>232</v>
      </c>
      <c r="AF115" s="309">
        <f>SUM(AF17:AF114)</f>
        <v>0</v>
      </c>
      <c r="AG115" s="309">
        <f>SUM(AG17:AG114)</f>
        <v>0</v>
      </c>
      <c r="AH115" s="339"/>
      <c r="AI115" s="338"/>
      <c r="AJ115" s="210"/>
      <c r="AK115" s="331">
        <f>SUM(AK17:AK114)</f>
        <v>250</v>
      </c>
      <c r="AL115" s="309">
        <f>SUM(AL17:AL114)</f>
        <v>1256</v>
      </c>
      <c r="AM115" s="309">
        <f>SUM(AM17:AM114)</f>
        <v>1</v>
      </c>
      <c r="AN115" s="309">
        <f t="shared" ref="AN115" si="84">SUM(AS115,AX115,BC115,BH115)</f>
        <v>0</v>
      </c>
      <c r="AO115" s="217"/>
      <c r="AP115" s="310">
        <f>SUM(AP17:AP74)+AP113-AP76</f>
        <v>104</v>
      </c>
      <c r="AQ115" s="309">
        <f>SUM(AQ17:AQ114)</f>
        <v>256</v>
      </c>
      <c r="AR115" s="309">
        <f>SUM(AR17:AR114)</f>
        <v>0</v>
      </c>
      <c r="AS115" s="309">
        <f>SUM(AS17:AS114)</f>
        <v>0</v>
      </c>
      <c r="AT115" s="217"/>
      <c r="AU115" s="310">
        <f>SUM(AU17:AU114)-AU76</f>
        <v>72</v>
      </c>
      <c r="AV115" s="309">
        <f>SUM(AV17:AV114)</f>
        <v>312</v>
      </c>
      <c r="AW115" s="309">
        <f>SUM(AW17:AW114)</f>
        <v>0</v>
      </c>
      <c r="AX115" s="309">
        <f>SUM(AX17:AX114)</f>
        <v>0</v>
      </c>
      <c r="AY115" s="217"/>
      <c r="AZ115" s="310">
        <f>SUM(AZ17:AZ114)-AZ76</f>
        <v>71</v>
      </c>
      <c r="BA115" s="309">
        <f>SUM(BA17:BA114)</f>
        <v>288</v>
      </c>
      <c r="BB115" s="309">
        <f>SUM(BB17:BB114)</f>
        <v>1</v>
      </c>
      <c r="BC115" s="309">
        <f>SUM(BC17:BC114)</f>
        <v>0</v>
      </c>
      <c r="BD115" s="210"/>
      <c r="BE115" s="310">
        <f>SUM(BE17:BE114)-BE76</f>
        <v>0</v>
      </c>
      <c r="BF115" s="309">
        <f>SUM(BF17:BF114)</f>
        <v>400</v>
      </c>
      <c r="BG115" s="309">
        <f>SUM(BG17:BG114)</f>
        <v>0</v>
      </c>
      <c r="BH115" s="309">
        <f>SUM(BH17:BH114)</f>
        <v>0</v>
      </c>
      <c r="BI115" s="338"/>
      <c r="BJ115" s="338"/>
      <c r="BK115" s="210"/>
      <c r="BL115" s="331">
        <f>SUM(BL17:BL114)</f>
        <v>225</v>
      </c>
      <c r="BM115" s="309">
        <f>SUM(BM17:BM114)</f>
        <v>1072</v>
      </c>
      <c r="BN115" s="309">
        <f>SUM(BN17:BN114)</f>
        <v>6</v>
      </c>
      <c r="BO115" s="309">
        <f t="shared" ref="BO115" si="85">SUM(BT115,BY115,CD115,CI115)</f>
        <v>0</v>
      </c>
      <c r="BP115" s="210"/>
      <c r="BQ115" s="310">
        <f>SUM(BQ17:BQ114)-BQ76</f>
        <v>103</v>
      </c>
      <c r="BR115" s="309">
        <f>SUM(BR17:BR114)</f>
        <v>256</v>
      </c>
      <c r="BS115" s="309">
        <f>SUM(BS17:BS114)</f>
        <v>0</v>
      </c>
      <c r="BT115" s="309">
        <f>SUM(BT17:BT114)</f>
        <v>0</v>
      </c>
      <c r="BU115" s="217"/>
      <c r="BV115" s="310">
        <f>SUM(BV17:BV114)-BV76</f>
        <v>64</v>
      </c>
      <c r="BW115" s="309">
        <f>SUM(BW17:BW114)</f>
        <v>320</v>
      </c>
      <c r="BX115" s="309">
        <f>SUM(BX17:BX114)</f>
        <v>4</v>
      </c>
      <c r="BY115" s="309">
        <f>SUM(BY17:BY114)</f>
        <v>0</v>
      </c>
      <c r="BZ115" s="217"/>
      <c r="CA115" s="310">
        <f>SUM(CA17:CA114)-CA76</f>
        <v>55</v>
      </c>
      <c r="CB115" s="309">
        <f>SUM(CB17:CB114)</f>
        <v>288</v>
      </c>
      <c r="CC115" s="309">
        <f>SUM(CC17:CC114)</f>
        <v>0</v>
      </c>
      <c r="CD115" s="309">
        <f>SUM(CD17:CD114)</f>
        <v>0</v>
      </c>
      <c r="CE115" s="210"/>
      <c r="CF115" s="310">
        <f>SUM(CF17:CF114)-CF76</f>
        <v>0</v>
      </c>
      <c r="CG115" s="309">
        <f>SUM(CG17:CG114)</f>
        <v>208</v>
      </c>
      <c r="CH115" s="309">
        <f>SUM(CH17:CH114)</f>
        <v>2</v>
      </c>
      <c r="CI115" s="309">
        <f>SUM(CI17:CI114)</f>
        <v>0</v>
      </c>
      <c r="CJ115" s="353"/>
      <c r="CK115" s="338"/>
      <c r="CL115" s="210"/>
      <c r="CM115" s="309">
        <f>SUM(CM17:CM114)</f>
        <v>0</v>
      </c>
      <c r="CN115" s="309">
        <f>SUM(CN17:CN114)</f>
        <v>0</v>
      </c>
      <c r="CO115" s="309">
        <f>SUM(CO17:CO114)</f>
        <v>0</v>
      </c>
      <c r="CP115" s="309">
        <f t="shared" ref="CP115" si="86">SUM(CU115,CZ115,DE115,DJ115)</f>
        <v>0</v>
      </c>
      <c r="CR115" s="310">
        <f>SUM(CR17:CR114)</f>
        <v>0</v>
      </c>
      <c r="CS115" s="309">
        <f>SUM(CS17:CS114)</f>
        <v>0</v>
      </c>
      <c r="CT115" s="309">
        <f>SUM(CT17:CT114)</f>
        <v>0</v>
      </c>
      <c r="CU115" s="309">
        <f>SUM(CU17:CU114)</f>
        <v>0</v>
      </c>
      <c r="CV115" s="217"/>
      <c r="CW115" s="310">
        <f>SUM(CW17:CW114)</f>
        <v>0</v>
      </c>
      <c r="CX115" s="309">
        <f>SUM(CX17:CX114)</f>
        <v>0</v>
      </c>
      <c r="CY115" s="309">
        <f>SUM(CY17:CY114)</f>
        <v>0</v>
      </c>
      <c r="CZ115" s="309">
        <f>SUM(CZ17:CZ114)</f>
        <v>0</v>
      </c>
      <c r="DA115" s="217"/>
      <c r="DB115" s="310">
        <f>SUM(DB17:DB114)</f>
        <v>0</v>
      </c>
      <c r="DC115" s="309">
        <f>SUM(DC17:DC114)</f>
        <v>0</v>
      </c>
      <c r="DD115" s="309">
        <f>SUM(DD17:DD114)</f>
        <v>0</v>
      </c>
      <c r="DE115" s="309">
        <f>SUM(DE17:DE114)</f>
        <v>0</v>
      </c>
      <c r="DF115" s="210"/>
      <c r="DG115" s="310">
        <f>SUM(DG17:DG114)</f>
        <v>0</v>
      </c>
      <c r="DH115" s="309">
        <f>SUM(DH17:DH114)</f>
        <v>0</v>
      </c>
      <c r="DI115" s="309">
        <f>SUM(DI17:DI114)</f>
        <v>0</v>
      </c>
      <c r="DJ115" s="309">
        <f>SUM(DJ17:DJ114)</f>
        <v>0</v>
      </c>
      <c r="DK115" s="210"/>
      <c r="DL115" s="309">
        <f>SUM(DL17:DL114)</f>
        <v>955</v>
      </c>
      <c r="DM115" s="309">
        <f>SUM(DM17:DM114)</f>
        <v>5080</v>
      </c>
      <c r="DN115" s="309">
        <f>SUM(DN17:DN114)</f>
        <v>7</v>
      </c>
      <c r="DO115" s="309">
        <f>SUM(DO17:DO113)</f>
        <v>0</v>
      </c>
    </row>
    <row r="117" spans="1:119" x14ac:dyDescent="0.3">
      <c r="A117" s="311" t="s">
        <v>146</v>
      </c>
      <c r="B117" s="307"/>
      <c r="J117" s="393" t="s">
        <v>181</v>
      </c>
      <c r="K117" s="394"/>
      <c r="L117" s="395"/>
      <c r="M117" s="309">
        <f>SUM(J115:M115)</f>
        <v>1205</v>
      </c>
      <c r="O117" s="393" t="s">
        <v>180</v>
      </c>
      <c r="P117" s="394"/>
      <c r="Q117" s="395"/>
      <c r="R117" s="309">
        <f>SUM(O115:R115)</f>
        <v>269</v>
      </c>
      <c r="T117" s="393" t="s">
        <v>180</v>
      </c>
      <c r="U117" s="394"/>
      <c r="V117" s="395"/>
      <c r="W117" s="309">
        <f>SUM(T115:W115)</f>
        <v>293</v>
      </c>
      <c r="Y117" s="393" t="s">
        <v>180</v>
      </c>
      <c r="Z117" s="394"/>
      <c r="AA117" s="395"/>
      <c r="AB117" s="309">
        <f>SUM(Y115:AB115)</f>
        <v>314.77777777777777</v>
      </c>
      <c r="AD117" s="393" t="s">
        <v>180</v>
      </c>
      <c r="AE117" s="394"/>
      <c r="AF117" s="395"/>
      <c r="AG117" s="309">
        <f>SUM(AD115:AG115)</f>
        <v>361</v>
      </c>
      <c r="AK117" s="393" t="s">
        <v>181</v>
      </c>
      <c r="AL117" s="394"/>
      <c r="AM117" s="395"/>
      <c r="AN117" s="309">
        <f>SUM(AK115:AN115)</f>
        <v>1507</v>
      </c>
      <c r="AP117" s="393" t="s">
        <v>180</v>
      </c>
      <c r="AQ117" s="394"/>
      <c r="AR117" s="395"/>
      <c r="AS117" s="309">
        <f>+AP115+AQ115+AR115+AS115</f>
        <v>360</v>
      </c>
      <c r="AU117" s="393" t="s">
        <v>180</v>
      </c>
      <c r="AV117" s="394"/>
      <c r="AW117" s="395"/>
      <c r="AX117" s="309">
        <f>+AU115+AV115+AW115+AX115</f>
        <v>384</v>
      </c>
      <c r="AZ117" s="393" t="s">
        <v>180</v>
      </c>
      <c r="BA117" s="394"/>
      <c r="BB117" s="395"/>
      <c r="BC117" s="309">
        <f>+AZ115+BA115+BB115+BC115</f>
        <v>360</v>
      </c>
      <c r="BE117" s="393" t="s">
        <v>180</v>
      </c>
      <c r="BF117" s="394"/>
      <c r="BG117" s="395"/>
      <c r="BH117" s="309">
        <f>+BE115+BF115+BG115+BH115</f>
        <v>400</v>
      </c>
      <c r="BL117" s="393" t="s">
        <v>181</v>
      </c>
      <c r="BM117" s="394"/>
      <c r="BN117" s="395"/>
      <c r="BO117" s="309">
        <f>SUM(BL115:BO115)</f>
        <v>1303</v>
      </c>
      <c r="BQ117" s="393" t="s">
        <v>180</v>
      </c>
      <c r="BR117" s="394"/>
      <c r="BS117" s="395"/>
      <c r="BT117" s="309">
        <f>SUM(BQ115:BT115)</f>
        <v>359</v>
      </c>
      <c r="BV117" s="393" t="s">
        <v>180</v>
      </c>
      <c r="BW117" s="394"/>
      <c r="BX117" s="395"/>
      <c r="BY117" s="309">
        <f>SUM(BV115:BY115)</f>
        <v>388</v>
      </c>
      <c r="CA117" s="393" t="s">
        <v>180</v>
      </c>
      <c r="CB117" s="394"/>
      <c r="CC117" s="395"/>
      <c r="CD117" s="309">
        <f>SUM(CA115:CD115)</f>
        <v>343</v>
      </c>
      <c r="CF117" s="393" t="s">
        <v>180</v>
      </c>
      <c r="CG117" s="394"/>
      <c r="CH117" s="395"/>
      <c r="CI117" s="309">
        <f>SUM(CF115:CI115)</f>
        <v>210</v>
      </c>
      <c r="CM117" s="393" t="s">
        <v>182</v>
      </c>
      <c r="CN117" s="394"/>
      <c r="CO117" s="395"/>
      <c r="CP117" s="309">
        <f>SUM(CM115:CP115)</f>
        <v>0</v>
      </c>
      <c r="CR117" s="393" t="s">
        <v>180</v>
      </c>
      <c r="CS117" s="394"/>
      <c r="CT117" s="395"/>
      <c r="CU117" s="309">
        <f>SUM(CR115:CU115)</f>
        <v>0</v>
      </c>
      <c r="CW117" s="393" t="s">
        <v>180</v>
      </c>
      <c r="CX117" s="394"/>
      <c r="CY117" s="395"/>
      <c r="CZ117" s="309">
        <f>SUM(CW115:CZ115)</f>
        <v>0</v>
      </c>
      <c r="DB117" s="393" t="s">
        <v>180</v>
      </c>
      <c r="DC117" s="394"/>
      <c r="DD117" s="395"/>
      <c r="DE117" s="309">
        <f>SUM(DB115:DE115)</f>
        <v>0</v>
      </c>
      <c r="DG117" s="393" t="s">
        <v>180</v>
      </c>
      <c r="DH117" s="394"/>
      <c r="DI117" s="395"/>
      <c r="DJ117" s="309">
        <f>SUM(DG115:DJ115)</f>
        <v>0</v>
      </c>
      <c r="DL117" s="393" t="s">
        <v>182</v>
      </c>
      <c r="DM117" s="394"/>
      <c r="DN117" s="395"/>
      <c r="DO117" s="309">
        <f>SUM(DL115:DO115)</f>
        <v>6042</v>
      </c>
    </row>
    <row r="120" spans="1:119" x14ac:dyDescent="0.3">
      <c r="A120" s="211" t="s">
        <v>24</v>
      </c>
      <c r="B120" s="211"/>
      <c r="D120" s="415" t="str">
        <f>Examenprogramma!$B$34</f>
        <v>11 juli 2019</v>
      </c>
      <c r="E120" s="415"/>
      <c r="F120" s="415"/>
      <c r="G120" s="415"/>
      <c r="H120" s="415"/>
      <c r="J120" s="208"/>
      <c r="K120" s="208"/>
      <c r="L120" s="208"/>
      <c r="M120" s="208"/>
      <c r="O120" s="208"/>
      <c r="P120" s="208"/>
      <c r="Q120" s="208"/>
      <c r="R120" s="208"/>
      <c r="T120" s="208"/>
      <c r="U120" s="208"/>
      <c r="V120" s="208"/>
      <c r="W120" s="208"/>
      <c r="AP120" s="208"/>
      <c r="AQ120" s="208"/>
      <c r="AR120" s="208"/>
      <c r="AS120" s="208"/>
      <c r="AU120" s="208"/>
      <c r="AV120" s="208"/>
      <c r="AW120" s="208"/>
      <c r="AX120" s="208"/>
      <c r="BQ120" s="208"/>
      <c r="BR120" s="208"/>
      <c r="BS120" s="208"/>
      <c r="BT120" s="208"/>
      <c r="BV120" s="208"/>
      <c r="BW120" s="208"/>
      <c r="BX120" s="208"/>
      <c r="BY120" s="208"/>
      <c r="CR120" s="208"/>
      <c r="CS120" s="208"/>
      <c r="CT120" s="208"/>
      <c r="CU120" s="208"/>
      <c r="CW120" s="208"/>
      <c r="CX120" s="208"/>
      <c r="CY120" s="208"/>
      <c r="CZ120" s="208"/>
    </row>
    <row r="121" spans="1:119" x14ac:dyDescent="0.3">
      <c r="A121" s="211" t="s">
        <v>25</v>
      </c>
      <c r="B121" s="211"/>
      <c r="D121" s="416" t="str">
        <f>Examenprogramma!$B$35</f>
        <v>Maasland</v>
      </c>
      <c r="E121" s="416"/>
      <c r="F121" s="416"/>
      <c r="G121" s="416"/>
      <c r="H121" s="416"/>
      <c r="J121" s="208"/>
      <c r="K121" s="208"/>
      <c r="L121" s="208"/>
      <c r="M121" s="208"/>
      <c r="O121" s="208"/>
      <c r="P121" s="208"/>
      <c r="Q121" s="208"/>
      <c r="R121" s="208"/>
      <c r="T121" s="208"/>
      <c r="U121" s="208"/>
      <c r="V121" s="208"/>
      <c r="W121" s="208"/>
      <c r="AP121" s="208"/>
      <c r="AQ121" s="208"/>
      <c r="AR121" s="208"/>
      <c r="AS121" s="208"/>
      <c r="AU121" s="208"/>
      <c r="AV121" s="208"/>
      <c r="AW121" s="208"/>
      <c r="AX121" s="208"/>
      <c r="BQ121" s="208"/>
      <c r="BR121" s="208"/>
      <c r="BS121" s="208"/>
      <c r="BT121" s="208"/>
      <c r="BV121" s="208"/>
      <c r="BW121" s="208"/>
      <c r="BX121" s="208"/>
      <c r="BY121" s="208"/>
      <c r="CR121" s="208"/>
      <c r="CS121" s="208"/>
      <c r="CT121" s="208"/>
      <c r="CU121" s="208"/>
      <c r="CW121" s="208"/>
      <c r="CX121" s="208"/>
      <c r="CY121" s="208"/>
      <c r="CZ121" s="208"/>
    </row>
    <row r="122" spans="1:119" x14ac:dyDescent="0.3">
      <c r="A122" s="211" t="s">
        <v>21</v>
      </c>
      <c r="B122" s="211"/>
      <c r="D122" s="417" t="str">
        <f>Examenprogramma!$B$36</f>
        <v>A. Reijm</v>
      </c>
      <c r="E122" s="417"/>
      <c r="F122" s="417"/>
      <c r="G122" s="417"/>
      <c r="H122" s="417"/>
      <c r="J122" s="208"/>
      <c r="K122" s="208"/>
      <c r="L122" s="208"/>
      <c r="M122" s="208"/>
      <c r="O122" s="208"/>
      <c r="P122" s="208"/>
      <c r="Q122" s="208"/>
      <c r="R122" s="208"/>
      <c r="T122" s="208"/>
      <c r="U122" s="208"/>
      <c r="V122" s="208"/>
      <c r="W122" s="208"/>
      <c r="AP122" s="208"/>
      <c r="AQ122" s="208"/>
      <c r="AR122" s="208"/>
      <c r="AS122" s="208"/>
      <c r="AU122" s="208"/>
      <c r="AV122" s="208"/>
      <c r="AW122" s="208"/>
      <c r="AX122" s="208"/>
      <c r="BQ122" s="208"/>
      <c r="BR122" s="208"/>
      <c r="BS122" s="208"/>
      <c r="BT122" s="208"/>
      <c r="BV122" s="208"/>
      <c r="BW122" s="208"/>
      <c r="BX122" s="208"/>
      <c r="BY122" s="208"/>
      <c r="CR122" s="208"/>
      <c r="CS122" s="208"/>
      <c r="CT122" s="208"/>
      <c r="CU122" s="208"/>
      <c r="CW122" s="208"/>
      <c r="CX122" s="208"/>
      <c r="CY122" s="208"/>
      <c r="CZ122" s="208"/>
    </row>
    <row r="136" spans="4:4" x14ac:dyDescent="0.3">
      <c r="D136" s="240"/>
    </row>
  </sheetData>
  <mergeCells count="145">
    <mergeCell ref="D120:H120"/>
    <mergeCell ref="D121:H121"/>
    <mergeCell ref="D122:H122"/>
    <mergeCell ref="BL12:BN12"/>
    <mergeCell ref="AK12:AM12"/>
    <mergeCell ref="AD12:AF12"/>
    <mergeCell ref="Y12:AA12"/>
    <mergeCell ref="AA13:AA14"/>
    <mergeCell ref="AF13:AF14"/>
    <mergeCell ref="AM13:AM14"/>
    <mergeCell ref="BN13:BN14"/>
    <mergeCell ref="BL13:BL14"/>
    <mergeCell ref="BM13:BM14"/>
    <mergeCell ref="AP12:AR12"/>
    <mergeCell ref="AU12:AW12"/>
    <mergeCell ref="AN13:AN14"/>
    <mergeCell ref="J12:L12"/>
    <mergeCell ref="J13:J14"/>
    <mergeCell ref="AG13:AG14"/>
    <mergeCell ref="Y13:Y14"/>
    <mergeCell ref="Z13:Z14"/>
    <mergeCell ref="AB13:AB14"/>
    <mergeCell ref="T12:V12"/>
    <mergeCell ref="O13:O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CI13:CI14"/>
    <mergeCell ref="CM12:CO12"/>
    <mergeCell ref="CM13:CM14"/>
    <mergeCell ref="BO13:BO14"/>
    <mergeCell ref="AE13:AE14"/>
    <mergeCell ref="BG13:BG14"/>
    <mergeCell ref="BH13:BH14"/>
    <mergeCell ref="CF13:CF14"/>
    <mergeCell ref="CD13:CD14"/>
    <mergeCell ref="AK13:AK14"/>
    <mergeCell ref="AL13:AL14"/>
    <mergeCell ref="CM117:CO117"/>
    <mergeCell ref="B12:B14"/>
    <mergeCell ref="BL117:BN117"/>
    <mergeCell ref="BQ117:BS117"/>
    <mergeCell ref="BV117:BX117"/>
    <mergeCell ref="CA117:CC117"/>
    <mergeCell ref="CF117:CH117"/>
    <mergeCell ref="AK117:AM117"/>
    <mergeCell ref="AP117:AR117"/>
    <mergeCell ref="AU117:AW117"/>
    <mergeCell ref="AZ117:BB117"/>
    <mergeCell ref="BE117:BG117"/>
    <mergeCell ref="J117:L117"/>
    <mergeCell ref="O117:Q117"/>
    <mergeCell ref="T117:V117"/>
    <mergeCell ref="Y117:AA117"/>
    <mergeCell ref="AD117:AF117"/>
    <mergeCell ref="AZ12:BB12"/>
    <mergeCell ref="BQ12:BS12"/>
    <mergeCell ref="BV12:BX12"/>
    <mergeCell ref="CA12:CC12"/>
    <mergeCell ref="CF12:CH12"/>
    <mergeCell ref="P13:P14"/>
    <mergeCell ref="D12:D14"/>
    <mergeCell ref="CR117:CT117"/>
    <mergeCell ref="CW117:CY117"/>
    <mergeCell ref="DB117:DD117"/>
    <mergeCell ref="DG117:DI117"/>
    <mergeCell ref="DL117:DN117"/>
    <mergeCell ref="CR12:CT12"/>
    <mergeCell ref="CW12:CY12"/>
    <mergeCell ref="DB12:DD12"/>
    <mergeCell ref="DG12:DI12"/>
    <mergeCell ref="DL12:DN12"/>
    <mergeCell ref="CR13:CR14"/>
    <mergeCell ref="CS13:CS14"/>
    <mergeCell ref="CT13:CT14"/>
    <mergeCell ref="CU13:CU14"/>
    <mergeCell ref="CW13:CW14"/>
    <mergeCell ref="CX13:CX14"/>
    <mergeCell ref="CZ13:CZ14"/>
    <mergeCell ref="DB13:DB14"/>
    <mergeCell ref="DC13:DC14"/>
    <mergeCell ref="DD13:DD14"/>
    <mergeCell ref="DE13:DE14"/>
    <mergeCell ref="DG13:DG14"/>
    <mergeCell ref="CY13:CY14"/>
    <mergeCell ref="D7:G7"/>
    <mergeCell ref="D8:G8"/>
    <mergeCell ref="D9:G9"/>
    <mergeCell ref="D3:G3"/>
    <mergeCell ref="D4:G4"/>
    <mergeCell ref="D5:G5"/>
    <mergeCell ref="D6:G6"/>
    <mergeCell ref="BQ13:BQ14"/>
    <mergeCell ref="BE12:BG12"/>
    <mergeCell ref="AP13:AP14"/>
    <mergeCell ref="AQ13:AQ14"/>
    <mergeCell ref="AR13:AR14"/>
    <mergeCell ref="AV13:AV14"/>
    <mergeCell ref="AW13:AW14"/>
    <mergeCell ref="AX13:AX14"/>
    <mergeCell ref="AZ13:AZ14"/>
    <mergeCell ref="BA13:BA14"/>
    <mergeCell ref="BB13:BB14"/>
    <mergeCell ref="BC13:BC14"/>
    <mergeCell ref="BE13:BE14"/>
    <mergeCell ref="BF13:BF14"/>
    <mergeCell ref="AS13:AS14"/>
    <mergeCell ref="AU13:AU14"/>
    <mergeCell ref="DO13:DO14"/>
    <mergeCell ref="DJ13:DJ14"/>
    <mergeCell ref="DL13:DL14"/>
    <mergeCell ref="DM13:DM14"/>
    <mergeCell ref="DN13:DN14"/>
    <mergeCell ref="D10:G10"/>
    <mergeCell ref="D11:G11"/>
    <mergeCell ref="BS13:BS14"/>
    <mergeCell ref="BT13:BT14"/>
    <mergeCell ref="BV13:BV14"/>
    <mergeCell ref="BW13:BW14"/>
    <mergeCell ref="BX13:BX14"/>
    <mergeCell ref="BY13:BY14"/>
    <mergeCell ref="CA13:CA14"/>
    <mergeCell ref="CB13:CB14"/>
    <mergeCell ref="CC13:CC14"/>
    <mergeCell ref="DH13:DH14"/>
    <mergeCell ref="DI13:DI14"/>
    <mergeCell ref="BR13:BR14"/>
    <mergeCell ref="CN13:CN14"/>
    <mergeCell ref="CO13:CO14"/>
    <mergeCell ref="CP13:CP14"/>
    <mergeCell ref="CG13:CG14"/>
    <mergeCell ref="CH13:CH14"/>
  </mergeCells>
  <dataValidations xWindow="138" yWindow="592" count="7">
    <dataValidation type="list" allowBlank="1" showInputMessage="1" showErrorMessage="1" sqref="A97:B105" xr:uid="{00000000-0002-0000-0100-000000000000}">
      <formula1>Examinering</formula1>
    </dataValidation>
    <dataValidation type="list" allowBlank="1" showInputMessage="1" showErrorMessage="1" prompt="Selecteer het examenonderdeel" sqref="A96:B96" xr:uid="{00000000-0002-0000-0100-000001000000}">
      <formula1>Examinering</formula1>
    </dataValidation>
    <dataValidation type="list" allowBlank="1" showErrorMessage="1" prompt="Selecteer het examenonderdeel" sqref="I30:I67 I74:I75 I78:I82 D67:H67 I69:I71 I108:I111 I113 I112:J112 AI112" xr:uid="{00000000-0002-0000-0100-000002000000}">
      <formula1>Examinering</formula1>
    </dataValidation>
    <dataValidation allowBlank="1" showInputMessage="1" showErrorMessage="1" prompt="Selecteer het examenonderdeel" sqref="A85:B85" xr:uid="{00000000-0002-0000-0100-000003000000}"/>
    <dataValidation allowBlank="1" showErrorMessage="1" prompt="Selecteer het examenonderdeel" sqref="I17:I27 I72:I73" xr:uid="{00000000-0002-0000-0100-000004000000}"/>
    <dataValidation type="list" allowBlank="1" showInputMessage="1" showErrorMessage="1" sqref="E17:H27" xr:uid="{00000000-0002-0000-0100-000005000000}">
      <formula1>$A$12:$A$32</formula1>
    </dataValidation>
    <dataValidation type="list" allowBlank="1" showErrorMessage="1" prompt="Selecteer het examenonderdeel" sqref="D85:H93 D113:H113 D108:H111 D69:H75 D21" xr:uid="{00000000-0002-0000-0100-000006000000}">
      <formula1>$A$12:$A$32</formula1>
    </dataValidation>
  </dataValidations>
  <hyperlinks>
    <hyperlink ref="A30" r:id="rId1" display="Beroepsgericht vak 1" xr:uid="{00000000-0004-0000-0100-000000000000}"/>
    <hyperlink ref="A73" r:id="rId2" display="Beroepsgericht vak 3" xr:uid="{00000000-0004-0000-0100-000001000000}"/>
    <hyperlink ref="A17" r:id="rId3" display="AVO vak 1" xr:uid="{00000000-0004-0000-0100-000002000000}"/>
    <hyperlink ref="A18" r:id="rId4" display="AVO vak 2" xr:uid="{00000000-0004-0000-0100-000003000000}"/>
    <hyperlink ref="A19" r:id="rId5" display="AVO vak 3" xr:uid="{00000000-0004-0000-0100-000004000000}"/>
    <hyperlink ref="A72" r:id="rId6" display="Beroepsgericht vak 2" xr:uid="{00000000-0004-0000-0100-000005000000}"/>
    <hyperlink ref="A46" r:id="rId7" display="Beroepsgericht vak 2" xr:uid="{00000000-0004-0000-0100-000006000000}"/>
    <hyperlink ref="A71" r:id="rId8" display="Beroepsgericht vak 3" xr:uid="{00000000-0004-0000-0100-000007000000}"/>
  </hyperlinks>
  <pageMargins left="7.874015748031496E-2" right="7.874015748031496E-2" top="0.47244094488188981" bottom="0.47244094488188981" header="0.31496062992125984" footer="0.31496062992125984"/>
  <pageSetup paperSize="8" scale="61" orientation="landscape" cellComments="asDisplayed" r:id="rId9"/>
  <legacyDrawing r:id="rId10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A000000}">
          <x14:formula1>
            <xm:f>'https://www.mijnlentiz.nl/scholen/MBO-Maasland/groepen/Organisatie/Onderwijs/Documents/Curricula/Curriculum Groen/Cohort 2019-2020/[25452 Medewerker hovenier 19_20 lj1.xlsx]Examenprogramma'!#REF!</xm:f>
          </x14:formula1>
          <xm:sqref>D112:H112</xm:sqref>
        </x14:dataValidation>
        <x14:dataValidation type="list" allowBlank="1" showInputMessage="1" showErrorMessage="1" xr:uid="{00000000-0002-0000-0100-00000B000000}">
          <x14:formula1>
            <xm:f>Examenprogramma!$A$12:$A$31</xm:f>
          </x14:formula1>
          <xm:sqref>D18:D19 D23:D27</xm:sqref>
        </x14:dataValidation>
        <x14:dataValidation type="list" allowBlank="1" showErrorMessage="1" prompt="Selecteer het examenonderdeel" xr:uid="{00000000-0002-0000-0100-00000C000000}">
          <x14:formula1>
            <xm:f>Examenprogramma!$A$12:$A$31</xm:f>
          </x14:formula1>
          <xm:sqref>D78:H82</xm:sqref>
        </x14:dataValidation>
        <x14:dataValidation type="list" errorStyle="warning" showInputMessage="1" showErrorMessage="1" xr:uid="{00000000-0002-0000-0100-00000D000000}">
          <x14:formula1>
            <xm:f>Examenprogramma!$A$12:$A$31</xm:f>
          </x14:formula1>
          <xm:sqref>D17</xm:sqref>
        </x14:dataValidation>
        <x14:dataValidation type="list" allowBlank="1" showInputMessage="1" showErrorMessage="1" prompt="Selecteer het examenonderdeel" xr:uid="{00000000-0002-0000-0100-00000E000000}">
          <x14:formula1>
            <xm:f>Examenprogramma!$A$12:$A$31</xm:f>
          </x14:formula1>
          <xm:sqref>D30:H66 D20 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topLeftCell="A9" zoomScale="70" zoomScaleNormal="70" workbookViewId="0">
      <selection activeCell="B50" sqref="B50"/>
    </sheetView>
  </sheetViews>
  <sheetFormatPr defaultColWidth="8.88671875" defaultRowHeight="14.4" x14ac:dyDescent="0.3"/>
  <cols>
    <col min="1" max="1" width="32.6640625" style="318" customWidth="1"/>
    <col min="2" max="2" width="58.33203125" style="318" customWidth="1"/>
    <col min="3" max="3" width="51.6640625" style="318" customWidth="1"/>
    <col min="4" max="5" width="32.6640625" style="318" customWidth="1"/>
    <col min="6" max="6" width="20.109375" style="318" customWidth="1"/>
    <col min="7" max="16384" width="8.88671875" style="318"/>
  </cols>
  <sheetData>
    <row r="1" spans="1:6" s="317" customFormat="1" ht="15.6" x14ac:dyDescent="0.3">
      <c r="A1" s="426" t="s">
        <v>148</v>
      </c>
      <c r="B1" s="426"/>
      <c r="C1" s="426"/>
      <c r="D1" s="426"/>
      <c r="E1" s="426"/>
      <c r="F1" s="426"/>
    </row>
    <row r="2" spans="1:6" x14ac:dyDescent="0.3">
      <c r="A2" s="326" t="s">
        <v>144</v>
      </c>
      <c r="B2" s="425" t="str">
        <f>+Opleidingsplan!D3</f>
        <v>MBO | Maasland</v>
      </c>
      <c r="C2" s="425"/>
      <c r="D2" s="425"/>
      <c r="E2" s="425"/>
      <c r="F2" s="425"/>
    </row>
    <row r="3" spans="1:6" x14ac:dyDescent="0.3">
      <c r="A3" s="326" t="s">
        <v>23</v>
      </c>
      <c r="B3" s="425" t="str">
        <f>B35</f>
        <v>Maasland</v>
      </c>
      <c r="C3" s="425"/>
      <c r="D3" s="425"/>
      <c r="E3" s="425"/>
      <c r="F3" s="425"/>
    </row>
    <row r="4" spans="1:6" x14ac:dyDescent="0.3">
      <c r="A4" s="326" t="s">
        <v>27</v>
      </c>
      <c r="B4" s="425" t="str">
        <f>+Opleidingsplan!D5</f>
        <v>Hovenier niveau 3 (1e jaar BOL, 2e en 3e jaar BBL)</v>
      </c>
      <c r="C4" s="425"/>
      <c r="D4" s="425"/>
      <c r="E4" s="425"/>
      <c r="F4" s="425"/>
    </row>
    <row r="5" spans="1:6" x14ac:dyDescent="0.3">
      <c r="A5" s="326" t="s">
        <v>143</v>
      </c>
      <c r="B5" s="425" t="str">
        <f>+Opleidingsplan!D6</f>
        <v>2018-2019</v>
      </c>
      <c r="C5" s="425"/>
      <c r="D5" s="425"/>
      <c r="E5" s="425"/>
      <c r="F5" s="425"/>
    </row>
    <row r="6" spans="1:6" ht="14.4" customHeight="1" x14ac:dyDescent="0.3">
      <c r="A6" s="326" t="s">
        <v>142</v>
      </c>
      <c r="B6" s="425" t="str">
        <f>+Opleidingsplan!D7</f>
        <v>Groene ruimte 23171 (Vakbekwaam hovenier)</v>
      </c>
      <c r="C6" s="425"/>
      <c r="D6" s="425"/>
      <c r="E6" s="425"/>
      <c r="F6" s="425"/>
    </row>
    <row r="7" spans="1:6" x14ac:dyDescent="0.3">
      <c r="A7" s="326" t="s">
        <v>140</v>
      </c>
      <c r="B7" s="425">
        <f>+Opleidingsplan!D8</f>
        <v>25455</v>
      </c>
      <c r="C7" s="425"/>
      <c r="D7" s="425"/>
      <c r="E7" s="425"/>
      <c r="F7" s="425"/>
    </row>
    <row r="8" spans="1:6" x14ac:dyDescent="0.3">
      <c r="A8" s="326" t="s">
        <v>138</v>
      </c>
      <c r="B8" s="425" t="str">
        <f>+Opleidingsplan!D9</f>
        <v>BOL</v>
      </c>
      <c r="C8" s="425"/>
      <c r="D8" s="425"/>
      <c r="E8" s="425"/>
      <c r="F8" s="425"/>
    </row>
    <row r="9" spans="1:6" x14ac:dyDescent="0.3">
      <c r="A9" s="326" t="s">
        <v>139</v>
      </c>
      <c r="B9" s="425">
        <f>+Opleidingsplan!D10</f>
        <v>3</v>
      </c>
      <c r="C9" s="425"/>
      <c r="D9" s="425"/>
      <c r="E9" s="425"/>
      <c r="F9" s="425"/>
    </row>
    <row r="10" spans="1:6" x14ac:dyDescent="0.3">
      <c r="A10" s="319"/>
    </row>
    <row r="11" spans="1:6" s="321" customFormat="1" ht="73.95" customHeight="1" x14ac:dyDescent="0.3">
      <c r="A11" s="320" t="s">
        <v>186</v>
      </c>
      <c r="B11" s="320" t="s">
        <v>149</v>
      </c>
      <c r="C11" s="320" t="s">
        <v>147</v>
      </c>
      <c r="D11" s="320" t="s">
        <v>931</v>
      </c>
      <c r="E11" s="320" t="s">
        <v>28</v>
      </c>
      <c r="F11" s="320" t="s">
        <v>196</v>
      </c>
    </row>
    <row r="12" spans="1:6" s="324" customFormat="1" ht="37.950000000000003" customHeight="1" x14ac:dyDescent="0.3">
      <c r="A12" s="322" t="s">
        <v>917</v>
      </c>
      <c r="B12" s="322" t="s">
        <v>947</v>
      </c>
      <c r="C12" s="322" t="s">
        <v>947</v>
      </c>
      <c r="D12" s="322" t="s">
        <v>948</v>
      </c>
      <c r="E12" s="427" t="s">
        <v>1018</v>
      </c>
      <c r="F12" s="323" t="s">
        <v>914</v>
      </c>
    </row>
    <row r="13" spans="1:6" s="324" customFormat="1" ht="37.950000000000003" customHeight="1" x14ac:dyDescent="0.3">
      <c r="A13" s="322" t="s">
        <v>918</v>
      </c>
      <c r="B13" s="322" t="s">
        <v>947</v>
      </c>
      <c r="C13" s="322" t="s">
        <v>947</v>
      </c>
      <c r="D13" s="322" t="s">
        <v>948</v>
      </c>
      <c r="E13" s="428"/>
      <c r="F13" s="323" t="s">
        <v>915</v>
      </c>
    </row>
    <row r="14" spans="1:6" s="324" customFormat="1" ht="37.950000000000003" customHeight="1" x14ac:dyDescent="0.3">
      <c r="A14" s="322" t="s">
        <v>919</v>
      </c>
      <c r="B14" s="322" t="s">
        <v>947</v>
      </c>
      <c r="C14" s="322" t="s">
        <v>947</v>
      </c>
      <c r="D14" s="322" t="s">
        <v>948</v>
      </c>
      <c r="E14" s="428"/>
      <c r="F14" s="323" t="s">
        <v>916</v>
      </c>
    </row>
    <row r="15" spans="1:6" s="324" customFormat="1" ht="37.950000000000003" customHeight="1" x14ac:dyDescent="0.3">
      <c r="A15" s="322" t="s">
        <v>920</v>
      </c>
      <c r="B15" s="322" t="s">
        <v>947</v>
      </c>
      <c r="C15" s="322" t="s">
        <v>947</v>
      </c>
      <c r="D15" s="322" t="s">
        <v>948</v>
      </c>
      <c r="E15" s="428"/>
      <c r="F15" s="323" t="s">
        <v>916</v>
      </c>
    </row>
    <row r="16" spans="1:6" s="324" customFormat="1" ht="37.950000000000003" customHeight="1" x14ac:dyDescent="0.3">
      <c r="A16" s="322" t="s">
        <v>921</v>
      </c>
      <c r="B16" s="322" t="s">
        <v>947</v>
      </c>
      <c r="C16" s="322" t="s">
        <v>947</v>
      </c>
      <c r="D16" s="322" t="s">
        <v>948</v>
      </c>
      <c r="E16" s="429"/>
      <c r="F16" s="323" t="s">
        <v>914</v>
      </c>
    </row>
    <row r="17" spans="1:6" s="324" customFormat="1" ht="57.6" x14ac:dyDescent="0.3">
      <c r="A17" s="322" t="s">
        <v>150</v>
      </c>
      <c r="B17" s="322" t="s">
        <v>910</v>
      </c>
      <c r="C17" s="322" t="s">
        <v>911</v>
      </c>
      <c r="D17" s="322"/>
      <c r="E17" s="322" t="s">
        <v>912</v>
      </c>
      <c r="F17" s="323"/>
    </row>
    <row r="18" spans="1:6" s="324" customFormat="1" x14ac:dyDescent="0.3">
      <c r="A18" s="322" t="s">
        <v>0</v>
      </c>
      <c r="B18" s="322"/>
      <c r="C18" s="322"/>
      <c r="D18" s="322"/>
      <c r="E18" s="322" t="s">
        <v>913</v>
      </c>
      <c r="F18" s="323"/>
    </row>
    <row r="19" spans="1:6" s="324" customFormat="1" hidden="1" x14ac:dyDescent="0.3">
      <c r="A19" s="322" t="s">
        <v>922</v>
      </c>
      <c r="B19" s="322" t="s">
        <v>946</v>
      </c>
      <c r="C19" s="322" t="s">
        <v>946</v>
      </c>
      <c r="D19" s="322"/>
      <c r="E19" s="427" t="s">
        <v>944</v>
      </c>
      <c r="F19" s="323"/>
    </row>
    <row r="20" spans="1:6" s="324" customFormat="1" hidden="1" x14ac:dyDescent="0.3">
      <c r="A20" s="322" t="s">
        <v>923</v>
      </c>
      <c r="B20" s="322" t="s">
        <v>946</v>
      </c>
      <c r="C20" s="322" t="s">
        <v>946</v>
      </c>
      <c r="D20" s="322"/>
      <c r="E20" s="428"/>
      <c r="F20" s="323"/>
    </row>
    <row r="21" spans="1:6" s="324" customFormat="1" hidden="1" x14ac:dyDescent="0.3">
      <c r="A21" s="322" t="s">
        <v>924</v>
      </c>
      <c r="B21" s="322" t="s">
        <v>946</v>
      </c>
      <c r="C21" s="322" t="s">
        <v>946</v>
      </c>
      <c r="D21" s="322"/>
      <c r="E21" s="428"/>
      <c r="F21" s="323"/>
    </row>
    <row r="22" spans="1:6" s="324" customFormat="1" hidden="1" x14ac:dyDescent="0.3">
      <c r="A22" s="322" t="s">
        <v>925</v>
      </c>
      <c r="B22" s="322" t="s">
        <v>946</v>
      </c>
      <c r="C22" s="322" t="s">
        <v>946</v>
      </c>
      <c r="D22" s="322"/>
      <c r="E22" s="429"/>
      <c r="F22" s="323"/>
    </row>
    <row r="23" spans="1:6" s="324" customFormat="1" ht="62.4" customHeight="1" x14ac:dyDescent="0.3">
      <c r="A23" s="322" t="s">
        <v>929</v>
      </c>
      <c r="B23" s="322"/>
      <c r="C23" s="322"/>
      <c r="D23" s="322" t="s">
        <v>174</v>
      </c>
      <c r="E23" s="322" t="s">
        <v>185</v>
      </c>
      <c r="F23" s="323"/>
    </row>
    <row r="24" spans="1:6" s="324" customFormat="1" ht="232.95" customHeight="1" x14ac:dyDescent="0.3">
      <c r="A24" s="322" t="s">
        <v>1020</v>
      </c>
      <c r="B24" s="322" t="s">
        <v>951</v>
      </c>
      <c r="C24" s="322" t="s">
        <v>1025</v>
      </c>
      <c r="D24" s="322"/>
      <c r="E24" s="322" t="s">
        <v>927</v>
      </c>
      <c r="F24" s="323" t="s">
        <v>1026</v>
      </c>
    </row>
    <row r="25" spans="1:6" s="324" customFormat="1" ht="43.2" x14ac:dyDescent="0.3">
      <c r="A25" s="322" t="s">
        <v>1021</v>
      </c>
      <c r="B25" s="322" t="s">
        <v>1093</v>
      </c>
      <c r="C25" s="322" t="s">
        <v>1094</v>
      </c>
      <c r="D25" s="322"/>
      <c r="E25" s="322" t="s">
        <v>927</v>
      </c>
      <c r="F25" s="323" t="s">
        <v>1095</v>
      </c>
    </row>
    <row r="26" spans="1:6" s="324" customFormat="1" x14ac:dyDescent="0.3">
      <c r="A26" s="322"/>
      <c r="B26" s="322"/>
      <c r="C26" s="322"/>
      <c r="D26" s="322"/>
      <c r="E26" s="322"/>
      <c r="F26" s="323"/>
    </row>
    <row r="27" spans="1:6" s="324" customFormat="1" hidden="1" x14ac:dyDescent="0.3">
      <c r="A27" s="322"/>
      <c r="B27" s="322"/>
      <c r="C27" s="322"/>
      <c r="D27" s="322"/>
      <c r="E27" s="322"/>
      <c r="F27" s="323"/>
    </row>
    <row r="28" spans="1:6" s="324" customFormat="1" hidden="1" x14ac:dyDescent="0.3">
      <c r="A28" s="322"/>
      <c r="B28" s="322"/>
      <c r="C28" s="322"/>
      <c r="D28" s="322"/>
      <c r="E28" s="322"/>
      <c r="F28" s="323"/>
    </row>
    <row r="29" spans="1:6" s="324" customFormat="1" hidden="1" x14ac:dyDescent="0.3">
      <c r="A29" s="322"/>
      <c r="B29" s="322"/>
      <c r="C29" s="322"/>
      <c r="D29" s="322"/>
      <c r="E29" s="322"/>
      <c r="F29" s="323"/>
    </row>
    <row r="30" spans="1:6" hidden="1" x14ac:dyDescent="0.3">
      <c r="A30" s="322"/>
      <c r="B30" s="322"/>
      <c r="C30" s="322"/>
      <c r="D30" s="322"/>
      <c r="E30" s="322"/>
      <c r="F30" s="323"/>
    </row>
    <row r="31" spans="1:6" hidden="1" x14ac:dyDescent="0.3">
      <c r="A31" s="322"/>
      <c r="B31" s="322"/>
      <c r="C31" s="322"/>
      <c r="D31" s="322"/>
      <c r="E31" s="322"/>
      <c r="F31" s="323"/>
    </row>
    <row r="32" spans="1:6" x14ac:dyDescent="0.3">
      <c r="A32" s="319"/>
    </row>
    <row r="34" spans="1:7" x14ac:dyDescent="0.3">
      <c r="A34" s="211" t="s">
        <v>24</v>
      </c>
      <c r="B34" s="421" t="s">
        <v>1096</v>
      </c>
      <c r="C34" s="422"/>
      <c r="D34" s="218"/>
      <c r="E34" s="218"/>
      <c r="F34" s="218"/>
      <c r="G34" s="218"/>
    </row>
    <row r="35" spans="1:7" x14ac:dyDescent="0.3">
      <c r="A35" s="211" t="s">
        <v>25</v>
      </c>
      <c r="B35" s="423" t="s">
        <v>949</v>
      </c>
      <c r="C35" s="424"/>
      <c r="D35" s="218"/>
      <c r="E35" s="218"/>
      <c r="F35" s="218"/>
      <c r="G35" s="218"/>
    </row>
    <row r="36" spans="1:7" x14ac:dyDescent="0.3">
      <c r="A36" s="211" t="s">
        <v>21</v>
      </c>
      <c r="B36" s="423" t="s">
        <v>950</v>
      </c>
      <c r="C36" s="424"/>
      <c r="D36" s="325"/>
      <c r="E36" s="325"/>
      <c r="F36" s="325"/>
      <c r="G36" s="325"/>
    </row>
  </sheetData>
  <mergeCells count="14">
    <mergeCell ref="B34:C34"/>
    <mergeCell ref="B35:C35"/>
    <mergeCell ref="B36:C3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8" workbookViewId="0">
      <selection activeCell="J25" sqref="J25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2" t="s">
        <v>1016</v>
      </c>
      <c r="I17" s="312"/>
      <c r="J17" s="312"/>
      <c r="K17" s="312"/>
      <c r="L17" s="312"/>
      <c r="M17" s="312"/>
      <c r="N17" s="312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2" t="s">
        <v>1017</v>
      </c>
      <c r="I18" s="312"/>
      <c r="J18" s="312"/>
      <c r="K18" s="312"/>
      <c r="L18" s="312"/>
      <c r="M18" s="312"/>
      <c r="N18" s="312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2" t="s">
        <v>1018</v>
      </c>
      <c r="I19" s="312"/>
      <c r="J19" s="312"/>
      <c r="K19" s="312"/>
      <c r="L19" s="312"/>
      <c r="M19" s="312"/>
      <c r="N19" s="312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2" t="s">
        <v>1019</v>
      </c>
      <c r="I20" s="312"/>
      <c r="J20" s="312"/>
      <c r="K20" s="312"/>
      <c r="L20" s="312"/>
      <c r="M20" s="312"/>
      <c r="N20" s="312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2" t="s">
        <v>185</v>
      </c>
      <c r="I21" s="312"/>
      <c r="J21" s="312"/>
      <c r="K21" s="312"/>
      <c r="L21" s="312"/>
      <c r="M21" s="312"/>
      <c r="N21" s="312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2" t="s">
        <v>912</v>
      </c>
      <c r="I22" s="312"/>
      <c r="J22" s="312"/>
      <c r="K22" s="312"/>
      <c r="L22" s="312"/>
      <c r="M22" s="312"/>
      <c r="N22" s="312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2" t="s">
        <v>913</v>
      </c>
      <c r="I23" s="312"/>
      <c r="J23" s="312"/>
      <c r="K23" s="312"/>
      <c r="L23" s="312"/>
      <c r="M23" s="312"/>
      <c r="N23" s="312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2" t="s">
        <v>927</v>
      </c>
      <c r="I24" s="312"/>
      <c r="J24" s="312"/>
      <c r="K24" s="312"/>
      <c r="L24" s="312"/>
      <c r="M24" s="312"/>
      <c r="N24" s="312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2"/>
      <c r="I25" s="312"/>
      <c r="J25" s="312"/>
      <c r="K25" s="312"/>
      <c r="L25" s="312"/>
      <c r="M25" s="312"/>
      <c r="N25" s="312"/>
    </row>
    <row r="26" spans="1:14" x14ac:dyDescent="0.3">
      <c r="H26" s="312"/>
      <c r="I26" s="312"/>
      <c r="J26" s="312"/>
      <c r="K26" s="312"/>
      <c r="L26" s="312"/>
      <c r="M26" s="312"/>
      <c r="N26" s="312"/>
    </row>
    <row r="27" spans="1:14" x14ac:dyDescent="0.3">
      <c r="A27" s="6" t="s">
        <v>9</v>
      </c>
      <c r="H27" s="312"/>
      <c r="I27" s="312"/>
      <c r="J27" s="312"/>
      <c r="K27" s="312"/>
      <c r="L27" s="312"/>
      <c r="M27" s="312"/>
      <c r="N27" s="312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2"/>
      <c r="I28" s="312"/>
      <c r="J28" s="312"/>
      <c r="K28" s="312"/>
      <c r="L28" s="312"/>
      <c r="M28" s="312"/>
      <c r="N28" s="312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2"/>
      <c r="I29" s="312"/>
      <c r="J29" s="312"/>
      <c r="K29" s="312"/>
      <c r="L29" s="312"/>
      <c r="M29" s="312"/>
      <c r="N29" s="312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6" t="s">
        <v>928</v>
      </c>
      <c r="I30" s="312"/>
      <c r="J30" s="312"/>
      <c r="K30" s="312"/>
      <c r="L30" s="312"/>
      <c r="M30" s="312"/>
      <c r="N30" s="312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2" t="s">
        <v>917</v>
      </c>
      <c r="I31" s="312"/>
      <c r="J31" s="312"/>
      <c r="K31" s="312"/>
      <c r="L31" s="312"/>
      <c r="M31" s="312"/>
      <c r="N31" s="312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2" t="s">
        <v>918</v>
      </c>
      <c r="I32" s="312"/>
      <c r="J32" s="312"/>
      <c r="K32" s="312"/>
      <c r="L32" s="312"/>
      <c r="M32" s="312"/>
      <c r="N32" s="312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2" t="s">
        <v>919</v>
      </c>
      <c r="I33" s="312"/>
      <c r="J33" s="312"/>
      <c r="K33" s="312"/>
      <c r="L33" s="312"/>
      <c r="M33" s="312"/>
      <c r="N33" s="312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2" t="s">
        <v>920</v>
      </c>
      <c r="I34" s="312"/>
      <c r="J34" s="312"/>
      <c r="K34" s="312"/>
      <c r="L34" s="312"/>
      <c r="M34" s="312"/>
      <c r="N34" s="312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2" t="s">
        <v>921</v>
      </c>
      <c r="I35" s="312"/>
      <c r="J35" s="312"/>
      <c r="K35" s="312"/>
      <c r="L35" s="312"/>
      <c r="M35" s="312"/>
      <c r="N35" s="312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2" t="s">
        <v>150</v>
      </c>
      <c r="I36" s="312"/>
      <c r="J36" s="312"/>
      <c r="K36" s="312"/>
      <c r="L36" s="312"/>
      <c r="M36" s="312"/>
      <c r="N36" s="312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2" t="s">
        <v>0</v>
      </c>
      <c r="I37" s="312"/>
      <c r="J37" s="312"/>
      <c r="K37" s="312"/>
      <c r="L37" s="312"/>
      <c r="M37" s="312"/>
      <c r="N37" s="312"/>
    </row>
    <row r="38" spans="1:14" x14ac:dyDescent="0.3">
      <c r="H38" s="312" t="s">
        <v>922</v>
      </c>
      <c r="I38" s="312"/>
      <c r="J38" s="312"/>
      <c r="K38" s="312"/>
      <c r="L38" s="312"/>
      <c r="M38" s="312"/>
      <c r="N38" s="312"/>
    </row>
    <row r="39" spans="1:14" x14ac:dyDescent="0.3">
      <c r="H39" s="312" t="s">
        <v>923</v>
      </c>
      <c r="I39" s="312"/>
      <c r="J39" s="312"/>
      <c r="K39" s="312"/>
      <c r="L39" s="312"/>
      <c r="M39" s="312"/>
      <c r="N39" s="312"/>
    </row>
    <row r="40" spans="1:14" x14ac:dyDescent="0.3">
      <c r="H40" s="312" t="s">
        <v>924</v>
      </c>
      <c r="I40" s="312"/>
      <c r="J40" s="312"/>
      <c r="K40" s="312"/>
      <c r="L40" s="312"/>
      <c r="M40" s="312"/>
      <c r="N40" s="312"/>
    </row>
    <row r="41" spans="1:14" x14ac:dyDescent="0.3">
      <c r="H41" s="312" t="s">
        <v>925</v>
      </c>
      <c r="I41" s="312"/>
      <c r="J41" s="312"/>
      <c r="K41" s="312"/>
      <c r="L41" s="312"/>
      <c r="M41" s="312"/>
      <c r="N41" s="312"/>
    </row>
    <row r="42" spans="1:14" x14ac:dyDescent="0.3">
      <c r="H42" s="312" t="s">
        <v>929</v>
      </c>
      <c r="I42" s="312"/>
      <c r="J42" s="312"/>
      <c r="K42" s="312"/>
      <c r="L42" s="312"/>
      <c r="M42" s="312"/>
      <c r="N42" s="312"/>
    </row>
    <row r="43" spans="1:14" x14ac:dyDescent="0.3">
      <c r="H43" s="312" t="s">
        <v>1020</v>
      </c>
      <c r="I43" s="312"/>
      <c r="J43" s="312"/>
      <c r="K43" s="312"/>
      <c r="L43" s="312"/>
      <c r="M43" s="312"/>
      <c r="N43" s="312"/>
    </row>
    <row r="44" spans="1:14" x14ac:dyDescent="0.3">
      <c r="H44" s="312" t="s">
        <v>1021</v>
      </c>
      <c r="I44" s="312"/>
      <c r="J44" s="312"/>
      <c r="K44" s="312"/>
      <c r="L44" s="312"/>
      <c r="M44" s="312"/>
      <c r="N44" s="312"/>
    </row>
    <row r="45" spans="1:14" x14ac:dyDescent="0.3">
      <c r="H45" s="312" t="s">
        <v>1022</v>
      </c>
      <c r="I45" s="312"/>
      <c r="J45" s="312"/>
      <c r="K45" s="312"/>
      <c r="L45" s="312"/>
      <c r="M45" s="312"/>
      <c r="N45" s="312"/>
    </row>
    <row r="46" spans="1:14" x14ac:dyDescent="0.3">
      <c r="H46" s="312" t="s">
        <v>1023</v>
      </c>
      <c r="I46" s="312"/>
      <c r="J46" s="312"/>
      <c r="K46" s="312"/>
      <c r="L46" s="312"/>
      <c r="M46" s="312"/>
      <c r="N46" s="312"/>
    </row>
    <row r="47" spans="1:14" x14ac:dyDescent="0.3">
      <c r="H47" s="312" t="s">
        <v>1024</v>
      </c>
      <c r="I47" s="312"/>
      <c r="J47" s="312"/>
      <c r="K47" s="312"/>
      <c r="L47" s="312"/>
      <c r="M47" s="312"/>
      <c r="N47" s="312"/>
    </row>
    <row r="48" spans="1:14" x14ac:dyDescent="0.3">
      <c r="H48" s="312"/>
      <c r="I48" s="312"/>
      <c r="J48" s="312"/>
      <c r="K48" s="312"/>
      <c r="L48" s="312"/>
      <c r="M48" s="312"/>
      <c r="N48" s="312"/>
    </row>
    <row r="49" spans="8:14" x14ac:dyDescent="0.3">
      <c r="H49" s="312"/>
      <c r="I49" s="312"/>
      <c r="J49" s="312"/>
      <c r="K49" s="312"/>
      <c r="L49" s="312"/>
      <c r="M49" s="312"/>
      <c r="N49" s="312"/>
    </row>
    <row r="50" spans="8:14" x14ac:dyDescent="0.3">
      <c r="H50" s="312"/>
      <c r="I50" s="312"/>
      <c r="J50" s="312"/>
      <c r="K50" s="312"/>
      <c r="L50" s="312"/>
      <c r="M50" s="312"/>
      <c r="N50" s="312"/>
    </row>
    <row r="51" spans="8:14" x14ac:dyDescent="0.3">
      <c r="H51" s="312"/>
      <c r="I51" s="312"/>
      <c r="J51" s="312"/>
      <c r="K51" s="312"/>
      <c r="L51" s="312"/>
      <c r="M51" s="312"/>
      <c r="N51" s="312"/>
    </row>
    <row r="52" spans="8:14" x14ac:dyDescent="0.3">
      <c r="H52" s="312"/>
      <c r="I52" s="312"/>
      <c r="J52" s="312"/>
      <c r="K52" s="312"/>
      <c r="L52" s="312"/>
      <c r="M52" s="312"/>
      <c r="N52" s="312"/>
    </row>
    <row r="53" spans="8:14" x14ac:dyDescent="0.3">
      <c r="H53" s="312"/>
      <c r="I53" s="312"/>
      <c r="J53" s="312"/>
      <c r="K53" s="312"/>
      <c r="L53" s="312"/>
      <c r="M53" s="312"/>
      <c r="N53" s="312"/>
    </row>
    <row r="54" spans="8:14" x14ac:dyDescent="0.3">
      <c r="H54" s="312"/>
      <c r="I54" s="312"/>
      <c r="J54" s="312"/>
      <c r="K54" s="312"/>
      <c r="L54" s="312"/>
      <c r="M54" s="312"/>
      <c r="N54" s="312"/>
    </row>
    <row r="55" spans="8:14" x14ac:dyDescent="0.3">
      <c r="H55" s="312"/>
      <c r="I55" s="312"/>
      <c r="J55" s="312"/>
      <c r="K55" s="312"/>
      <c r="L55" s="312"/>
      <c r="M55" s="312"/>
      <c r="N55" s="312"/>
    </row>
    <row r="56" spans="8:14" x14ac:dyDescent="0.3">
      <c r="H56" s="312"/>
      <c r="I56" s="312"/>
      <c r="J56" s="312"/>
      <c r="K56" s="312"/>
      <c r="L56" s="312"/>
      <c r="M56" s="312"/>
      <c r="N56" s="312"/>
    </row>
    <row r="57" spans="8:14" x14ac:dyDescent="0.3">
      <c r="H57" s="312"/>
      <c r="I57" s="312"/>
      <c r="J57" s="312"/>
      <c r="K57" s="312"/>
      <c r="L57" s="312"/>
      <c r="M57" s="312"/>
      <c r="N57" s="312"/>
    </row>
    <row r="58" spans="8:14" x14ac:dyDescent="0.3">
      <c r="H58" s="312"/>
      <c r="I58" s="312"/>
      <c r="J58" s="312"/>
      <c r="K58" s="312"/>
      <c r="L58" s="312"/>
      <c r="M58" s="312"/>
      <c r="N58" s="312"/>
    </row>
    <row r="59" spans="8:14" x14ac:dyDescent="0.3">
      <c r="H59" s="312"/>
      <c r="I59" s="312"/>
      <c r="J59" s="312"/>
      <c r="K59" s="312"/>
      <c r="L59" s="312"/>
      <c r="M59" s="312"/>
      <c r="N59" s="312"/>
    </row>
    <row r="60" spans="8:14" x14ac:dyDescent="0.3">
      <c r="H60" s="312"/>
      <c r="I60" s="312"/>
      <c r="J60" s="312"/>
      <c r="K60" s="312"/>
      <c r="L60" s="312"/>
      <c r="M60" s="312"/>
      <c r="N60" s="312"/>
    </row>
    <row r="61" spans="8:14" x14ac:dyDescent="0.3">
      <c r="H61" s="312"/>
      <c r="I61" s="312"/>
      <c r="J61" s="312"/>
      <c r="K61" s="312"/>
      <c r="L61" s="312"/>
      <c r="M61" s="312"/>
      <c r="N61" s="312"/>
    </row>
    <row r="62" spans="8:14" x14ac:dyDescent="0.3">
      <c r="H62" s="312"/>
      <c r="I62" s="312"/>
      <c r="J62" s="312"/>
      <c r="K62" s="312"/>
      <c r="L62" s="312"/>
      <c r="M62" s="312"/>
      <c r="N62" s="312"/>
    </row>
    <row r="63" spans="8:14" x14ac:dyDescent="0.3">
      <c r="H63" s="312"/>
      <c r="I63" s="312"/>
      <c r="J63" s="312"/>
      <c r="K63" s="312"/>
      <c r="L63" s="312"/>
      <c r="M63" s="312"/>
      <c r="N63" s="312"/>
    </row>
    <row r="64" spans="8:14" x14ac:dyDescent="0.3">
      <c r="H64" s="312"/>
      <c r="I64" s="312"/>
      <c r="J64" s="312"/>
      <c r="K64" s="312"/>
      <c r="L64" s="312"/>
      <c r="M64" s="312"/>
      <c r="N64" s="312"/>
    </row>
    <row r="65" spans="8:14" x14ac:dyDescent="0.3">
      <c r="H65" s="312"/>
      <c r="I65" s="312"/>
      <c r="J65" s="312"/>
      <c r="K65" s="312"/>
      <c r="L65" s="312"/>
      <c r="M65" s="312"/>
      <c r="N65" s="312"/>
    </row>
    <row r="66" spans="8:14" x14ac:dyDescent="0.3">
      <c r="H66" s="312"/>
      <c r="I66" s="312"/>
      <c r="J66" s="312"/>
      <c r="K66" s="312"/>
      <c r="L66" s="312"/>
      <c r="M66" s="312"/>
      <c r="N66" s="312"/>
    </row>
    <row r="67" spans="8:14" x14ac:dyDescent="0.3">
      <c r="H67" s="312"/>
      <c r="I67" s="312"/>
      <c r="J67" s="312"/>
      <c r="K67" s="312"/>
      <c r="L67" s="312"/>
      <c r="M67" s="312"/>
      <c r="N67" s="312"/>
    </row>
    <row r="68" spans="8:14" x14ac:dyDescent="0.3">
      <c r="H68" s="312"/>
      <c r="I68" s="312"/>
      <c r="J68" s="312"/>
      <c r="K68" s="312"/>
      <c r="L68" s="312"/>
      <c r="M68" s="312"/>
      <c r="N68" s="312"/>
    </row>
    <row r="69" spans="8:14" x14ac:dyDescent="0.3">
      <c r="H69" s="312"/>
      <c r="I69" s="312"/>
      <c r="J69" s="312"/>
      <c r="K69" s="312"/>
      <c r="L69" s="312"/>
      <c r="M69" s="312"/>
      <c r="N69" s="312"/>
    </row>
    <row r="70" spans="8:14" x14ac:dyDescent="0.3">
      <c r="H70" s="312"/>
      <c r="I70" s="312"/>
      <c r="J70" s="312"/>
      <c r="K70" s="312"/>
      <c r="L70" s="312"/>
      <c r="M70" s="312"/>
      <c r="N70" s="312"/>
    </row>
    <row r="71" spans="8:14" x14ac:dyDescent="0.3">
      <c r="H71" s="312"/>
      <c r="I71" s="312"/>
      <c r="J71" s="312"/>
      <c r="K71" s="312"/>
      <c r="L71" s="312"/>
      <c r="M71" s="312"/>
      <c r="N71" s="312"/>
    </row>
    <row r="72" spans="8:14" x14ac:dyDescent="0.3">
      <c r="H72" s="312"/>
      <c r="I72" s="312"/>
      <c r="J72" s="312"/>
      <c r="K72" s="312"/>
      <c r="L72" s="312"/>
      <c r="M72" s="312"/>
      <c r="N72" s="312"/>
    </row>
    <row r="73" spans="8:14" x14ac:dyDescent="0.3">
      <c r="H73" s="312"/>
      <c r="I73" s="312"/>
      <c r="J73" s="312"/>
      <c r="K73" s="312"/>
      <c r="L73" s="312"/>
      <c r="M73" s="312"/>
      <c r="N73" s="312"/>
    </row>
    <row r="74" spans="8:14" x14ac:dyDescent="0.3">
      <c r="H74" s="312"/>
      <c r="I74" s="312"/>
      <c r="J74" s="312"/>
      <c r="K74" s="312"/>
      <c r="L74" s="312"/>
      <c r="M74" s="312"/>
      <c r="N74" s="312"/>
    </row>
    <row r="75" spans="8:14" x14ac:dyDescent="0.3">
      <c r="H75" s="312"/>
      <c r="I75" s="312"/>
      <c r="J75" s="312"/>
      <c r="K75" s="312"/>
      <c r="L75" s="312"/>
      <c r="M75" s="312"/>
      <c r="N75" s="312"/>
    </row>
    <row r="76" spans="8:14" x14ac:dyDescent="0.3">
      <c r="H76" s="312"/>
      <c r="I76" s="312"/>
      <c r="J76" s="312"/>
      <c r="K76" s="312"/>
      <c r="L76" s="312"/>
      <c r="M76" s="312"/>
      <c r="N76" s="312"/>
    </row>
    <row r="77" spans="8:14" x14ac:dyDescent="0.3">
      <c r="H77" s="312"/>
      <c r="I77" s="312"/>
      <c r="J77" s="312"/>
      <c r="K77" s="312"/>
      <c r="L77" s="312"/>
      <c r="M77" s="312"/>
      <c r="N77" s="312"/>
    </row>
    <row r="78" spans="8:14" x14ac:dyDescent="0.3">
      <c r="H78" s="312"/>
      <c r="I78" s="312"/>
      <c r="J78" s="312"/>
      <c r="K78" s="312"/>
      <c r="L78" s="312"/>
      <c r="M78" s="312"/>
      <c r="N78" s="312"/>
    </row>
    <row r="79" spans="8:14" x14ac:dyDescent="0.3">
      <c r="H79" s="312"/>
      <c r="I79" s="312"/>
      <c r="J79" s="312"/>
      <c r="K79" s="312"/>
      <c r="L79" s="312"/>
      <c r="M79" s="312"/>
      <c r="N79" s="312"/>
    </row>
    <row r="80" spans="8:14" x14ac:dyDescent="0.3">
      <c r="H80" s="312"/>
      <c r="I80" s="312"/>
      <c r="J80" s="312"/>
      <c r="K80" s="312"/>
      <c r="L80" s="312"/>
      <c r="M80" s="312"/>
      <c r="N80" s="312"/>
    </row>
    <row r="81" spans="8:14" x14ac:dyDescent="0.3">
      <c r="H81" s="312"/>
      <c r="I81" s="312"/>
      <c r="J81" s="312"/>
      <c r="K81" s="312"/>
      <c r="L81" s="312"/>
      <c r="M81" s="312"/>
      <c r="N81" s="312"/>
    </row>
    <row r="82" spans="8:14" x14ac:dyDescent="0.3">
      <c r="H82" s="312"/>
      <c r="I82" s="312"/>
      <c r="J82" s="312"/>
      <c r="K82" s="312"/>
      <c r="L82" s="312"/>
      <c r="M82" s="312"/>
      <c r="N82" s="312"/>
    </row>
    <row r="83" spans="8:14" x14ac:dyDescent="0.3">
      <c r="H83" s="312"/>
      <c r="I83" s="312"/>
      <c r="J83" s="312"/>
      <c r="K83" s="312"/>
      <c r="L83" s="312"/>
      <c r="M83" s="312"/>
      <c r="N83" s="312"/>
    </row>
    <row r="84" spans="8:14" x14ac:dyDescent="0.3">
      <c r="H84" s="312"/>
      <c r="I84" s="312"/>
      <c r="J84" s="312"/>
      <c r="K84" s="312"/>
      <c r="L84" s="312"/>
      <c r="M84" s="312"/>
      <c r="N84" s="312"/>
    </row>
    <row r="85" spans="8:14" x14ac:dyDescent="0.3">
      <c r="H85" s="312"/>
      <c r="I85" s="312"/>
      <c r="J85" s="312"/>
      <c r="K85" s="312"/>
      <c r="L85" s="312"/>
      <c r="M85" s="312"/>
      <c r="N85" s="312"/>
    </row>
    <row r="86" spans="8:14" x14ac:dyDescent="0.3">
      <c r="H86" s="312"/>
      <c r="I86" s="312"/>
      <c r="J86" s="312"/>
      <c r="K86" s="312"/>
      <c r="L86" s="312"/>
      <c r="M86" s="312"/>
      <c r="N86" s="312"/>
    </row>
    <row r="87" spans="8:14" x14ac:dyDescent="0.3">
      <c r="H87" s="312"/>
      <c r="I87" s="312"/>
      <c r="J87" s="312"/>
      <c r="K87" s="312"/>
      <c r="L87" s="312"/>
      <c r="M87" s="312"/>
      <c r="N87" s="312"/>
    </row>
    <row r="88" spans="8:14" x14ac:dyDescent="0.3">
      <c r="H88" s="312"/>
      <c r="I88" s="312"/>
      <c r="J88" s="312"/>
      <c r="K88" s="312"/>
      <c r="L88" s="312"/>
      <c r="M88" s="312"/>
      <c r="N88" s="312"/>
    </row>
    <row r="89" spans="8:14" x14ac:dyDescent="0.3">
      <c r="H89" s="312"/>
      <c r="I89" s="312"/>
      <c r="J89" s="312"/>
      <c r="K89" s="312"/>
      <c r="L89" s="312"/>
      <c r="M89" s="312"/>
      <c r="N89" s="312"/>
    </row>
    <row r="90" spans="8:14" x14ac:dyDescent="0.3">
      <c r="H90" s="312"/>
      <c r="I90" s="312"/>
      <c r="J90" s="312"/>
      <c r="K90" s="312"/>
      <c r="L90" s="312"/>
      <c r="M90" s="312"/>
      <c r="N90" s="312"/>
    </row>
    <row r="91" spans="8:14" x14ac:dyDescent="0.3">
      <c r="H91" s="312"/>
      <c r="I91" s="312"/>
      <c r="J91" s="312"/>
      <c r="K91" s="312"/>
      <c r="L91" s="312"/>
      <c r="M91" s="312"/>
      <c r="N91" s="312"/>
    </row>
    <row r="92" spans="8:14" x14ac:dyDescent="0.3">
      <c r="H92" s="312"/>
      <c r="I92" s="312"/>
      <c r="J92" s="312"/>
      <c r="K92" s="312"/>
      <c r="L92" s="312"/>
      <c r="M92" s="312"/>
      <c r="N92" s="312"/>
    </row>
    <row r="93" spans="8:14" x14ac:dyDescent="0.3">
      <c r="H93" s="312"/>
      <c r="I93" s="312"/>
      <c r="J93" s="312"/>
      <c r="K93" s="312"/>
      <c r="L93" s="312"/>
      <c r="M93" s="312"/>
      <c r="N93" s="312"/>
    </row>
    <row r="94" spans="8:14" x14ac:dyDescent="0.3">
      <c r="H94" s="312"/>
      <c r="I94" s="312"/>
      <c r="J94" s="312"/>
      <c r="K94" s="312"/>
      <c r="L94" s="312"/>
      <c r="M94" s="312"/>
      <c r="N94" s="312"/>
    </row>
    <row r="95" spans="8:14" x14ac:dyDescent="0.3">
      <c r="H95" s="312"/>
      <c r="I95" s="312"/>
      <c r="J95" s="312"/>
      <c r="K95" s="312"/>
      <c r="L95" s="312"/>
      <c r="M95" s="312"/>
      <c r="N95" s="312"/>
    </row>
    <row r="96" spans="8:14" x14ac:dyDescent="0.3">
      <c r="H96" s="312"/>
      <c r="I96" s="312"/>
      <c r="J96" s="312"/>
      <c r="K96" s="312"/>
      <c r="L96" s="312"/>
      <c r="M96" s="312"/>
      <c r="N96" s="312"/>
    </row>
    <row r="97" spans="8:14" x14ac:dyDescent="0.3">
      <c r="H97" s="312"/>
      <c r="I97" s="312"/>
      <c r="J97" s="312"/>
      <c r="K97" s="312"/>
      <c r="L97" s="312"/>
      <c r="M97" s="312"/>
      <c r="N97" s="312"/>
    </row>
    <row r="98" spans="8:14" x14ac:dyDescent="0.3">
      <c r="H98" s="312"/>
      <c r="I98" s="312"/>
      <c r="J98" s="312"/>
      <c r="K98" s="312"/>
      <c r="L98" s="312"/>
      <c r="M98" s="312"/>
      <c r="N98" s="312"/>
    </row>
    <row r="99" spans="8:14" x14ac:dyDescent="0.3">
      <c r="H99" s="312"/>
      <c r="I99" s="312"/>
      <c r="J99" s="312"/>
      <c r="K99" s="312"/>
      <c r="L99" s="312"/>
      <c r="M99" s="312"/>
      <c r="N99" s="312"/>
    </row>
    <row r="100" spans="8:14" x14ac:dyDescent="0.3">
      <c r="H100" s="312"/>
      <c r="I100" s="312"/>
      <c r="J100" s="312"/>
      <c r="K100" s="312"/>
      <c r="L100" s="312"/>
      <c r="M100" s="312"/>
      <c r="N100" s="312"/>
    </row>
    <row r="101" spans="8:14" x14ac:dyDescent="0.3">
      <c r="H101" s="312"/>
      <c r="I101" s="312"/>
      <c r="J101" s="312"/>
      <c r="K101" s="312"/>
      <c r="L101" s="312"/>
      <c r="M101" s="312"/>
      <c r="N101" s="312"/>
    </row>
    <row r="102" spans="8:14" x14ac:dyDescent="0.3">
      <c r="H102" s="312"/>
      <c r="I102" s="312"/>
      <c r="J102" s="312"/>
      <c r="K102" s="312"/>
      <c r="L102" s="312"/>
      <c r="M102" s="312"/>
      <c r="N102" s="312"/>
    </row>
    <row r="103" spans="8:14" x14ac:dyDescent="0.3">
      <c r="H103" s="312"/>
      <c r="I103" s="312"/>
      <c r="J103" s="312"/>
      <c r="K103" s="312"/>
      <c r="L103" s="312"/>
      <c r="M103" s="312"/>
      <c r="N103" s="312"/>
    </row>
    <row r="104" spans="8:14" x14ac:dyDescent="0.3">
      <c r="H104" s="312"/>
      <c r="I104" s="312"/>
      <c r="J104" s="312"/>
      <c r="K104" s="312"/>
      <c r="L104" s="312"/>
      <c r="M104" s="312"/>
      <c r="N104" s="312"/>
    </row>
    <row r="105" spans="8:14" x14ac:dyDescent="0.3">
      <c r="H105" s="312"/>
      <c r="I105" s="312"/>
      <c r="J105" s="312"/>
      <c r="K105" s="312"/>
      <c r="L105" s="312"/>
      <c r="M105" s="312"/>
      <c r="N105" s="312"/>
    </row>
    <row r="106" spans="8:14" x14ac:dyDescent="0.3">
      <c r="H106" s="312"/>
      <c r="I106" s="312"/>
      <c r="J106" s="312"/>
      <c r="K106" s="312"/>
      <c r="L106" s="312"/>
      <c r="M106" s="312"/>
      <c r="N106" s="312"/>
    </row>
    <row r="107" spans="8:14" x14ac:dyDescent="0.3">
      <c r="H107" s="312"/>
      <c r="I107" s="312"/>
      <c r="J107" s="312"/>
      <c r="K107" s="312"/>
      <c r="L107" s="312"/>
      <c r="M107" s="312"/>
      <c r="N107" s="312"/>
    </row>
    <row r="108" spans="8:14" x14ac:dyDescent="0.3">
      <c r="H108" s="312"/>
      <c r="I108" s="312"/>
      <c r="J108" s="312"/>
      <c r="K108" s="312"/>
      <c r="L108" s="312"/>
      <c r="M108" s="312"/>
      <c r="N108" s="312"/>
    </row>
    <row r="109" spans="8:14" x14ac:dyDescent="0.3">
      <c r="H109" s="312"/>
      <c r="I109" s="312"/>
      <c r="J109" s="312"/>
      <c r="K109" s="312"/>
      <c r="L109" s="312"/>
      <c r="M109" s="312"/>
      <c r="N109" s="312"/>
    </row>
    <row r="110" spans="8:14" x14ac:dyDescent="0.3">
      <c r="H110" s="312"/>
      <c r="I110" s="312"/>
      <c r="J110" s="312"/>
      <c r="K110" s="312"/>
      <c r="L110" s="312"/>
      <c r="M110" s="312"/>
      <c r="N110" s="312"/>
    </row>
    <row r="111" spans="8:14" x14ac:dyDescent="0.3">
      <c r="H111" s="312"/>
      <c r="I111" s="312"/>
      <c r="J111" s="312"/>
      <c r="K111" s="312"/>
      <c r="L111" s="312"/>
      <c r="M111" s="312"/>
      <c r="N111" s="312"/>
    </row>
    <row r="112" spans="8:14" x14ac:dyDescent="0.3">
      <c r="H112" s="312"/>
      <c r="I112" s="312"/>
      <c r="J112" s="312"/>
      <c r="K112" s="312"/>
      <c r="L112" s="312"/>
      <c r="M112" s="312"/>
      <c r="N112" s="312"/>
    </row>
    <row r="113" spans="8:14" x14ac:dyDescent="0.3">
      <c r="H113" s="312"/>
      <c r="I113" s="312"/>
      <c r="J113" s="312"/>
      <c r="K113" s="312"/>
      <c r="L113" s="312"/>
      <c r="M113" s="312"/>
      <c r="N113" s="312"/>
    </row>
    <row r="114" spans="8:14" x14ac:dyDescent="0.3">
      <c r="H114" s="312"/>
      <c r="I114" s="312"/>
      <c r="J114" s="312"/>
      <c r="K114" s="312"/>
      <c r="L114" s="312"/>
      <c r="M114" s="312"/>
      <c r="N114" s="312"/>
    </row>
    <row r="115" spans="8:14" x14ac:dyDescent="0.3">
      <c r="H115" s="312"/>
      <c r="I115" s="312"/>
      <c r="J115" s="312"/>
      <c r="K115" s="312"/>
      <c r="L115" s="312"/>
      <c r="M115" s="312"/>
      <c r="N115" s="312"/>
    </row>
    <row r="116" spans="8:14" x14ac:dyDescent="0.3">
      <c r="H116" s="312"/>
      <c r="I116" s="312"/>
      <c r="J116" s="312"/>
      <c r="K116" s="312"/>
      <c r="L116" s="312"/>
      <c r="M116" s="312"/>
      <c r="N116" s="312"/>
    </row>
    <row r="117" spans="8:14" x14ac:dyDescent="0.3">
      <c r="H117" s="312"/>
      <c r="I117" s="312"/>
      <c r="J117" s="312"/>
      <c r="K117" s="312"/>
      <c r="L117" s="312"/>
      <c r="M117" s="312"/>
      <c r="N117" s="312"/>
    </row>
    <row r="118" spans="8:14" x14ac:dyDescent="0.3">
      <c r="H118" s="312"/>
      <c r="I118" s="312"/>
      <c r="J118" s="312"/>
      <c r="K118" s="312"/>
      <c r="L118" s="312"/>
      <c r="M118" s="312"/>
      <c r="N118" s="312"/>
    </row>
    <row r="119" spans="8:14" x14ac:dyDescent="0.3">
      <c r="H119" s="312"/>
      <c r="I119" s="312"/>
      <c r="J119" s="312"/>
      <c r="K119" s="312"/>
      <c r="L119" s="312"/>
      <c r="M119" s="312"/>
      <c r="N119" s="312"/>
    </row>
    <row r="120" spans="8:14" x14ac:dyDescent="0.3">
      <c r="H120" s="312"/>
      <c r="I120" s="312"/>
      <c r="J120" s="312"/>
      <c r="K120" s="312"/>
      <c r="L120" s="312"/>
      <c r="M120" s="312"/>
      <c r="N120" s="312"/>
    </row>
    <row r="121" spans="8:14" x14ac:dyDescent="0.3">
      <c r="H121" s="312"/>
      <c r="I121" s="312"/>
      <c r="J121" s="312"/>
      <c r="K121" s="312"/>
      <c r="L121" s="312"/>
      <c r="M121" s="312"/>
      <c r="N121" s="312"/>
    </row>
    <row r="122" spans="8:14" x14ac:dyDescent="0.3">
      <c r="H122" s="312"/>
      <c r="I122" s="312"/>
      <c r="J122" s="312"/>
      <c r="K122" s="312"/>
      <c r="L122" s="312"/>
      <c r="M122" s="312"/>
      <c r="N122" s="312"/>
    </row>
    <row r="123" spans="8:14" x14ac:dyDescent="0.3">
      <c r="H123" s="312"/>
      <c r="I123" s="312"/>
      <c r="J123" s="312"/>
      <c r="K123" s="312"/>
      <c r="L123" s="312"/>
      <c r="M123" s="312"/>
      <c r="N123" s="312"/>
    </row>
    <row r="124" spans="8:14" x14ac:dyDescent="0.3">
      <c r="H124" s="312"/>
      <c r="I124" s="312"/>
      <c r="J124" s="312"/>
      <c r="K124" s="312"/>
      <c r="L124" s="312"/>
      <c r="M124" s="312"/>
      <c r="N124" s="312"/>
    </row>
    <row r="125" spans="8:14" x14ac:dyDescent="0.3">
      <c r="H125" s="312"/>
      <c r="I125" s="312"/>
      <c r="J125" s="312"/>
      <c r="K125" s="312"/>
      <c r="L125" s="312"/>
      <c r="M125" s="312"/>
      <c r="N125" s="312"/>
    </row>
    <row r="126" spans="8:14" x14ac:dyDescent="0.3">
      <c r="H126" s="312"/>
      <c r="I126" s="312"/>
      <c r="J126" s="312"/>
      <c r="K126" s="312"/>
      <c r="L126" s="312"/>
      <c r="M126" s="312"/>
      <c r="N126" s="312"/>
    </row>
    <row r="127" spans="8:14" x14ac:dyDescent="0.3">
      <c r="H127" s="312"/>
      <c r="I127" s="312"/>
      <c r="J127" s="312"/>
      <c r="K127" s="312"/>
      <c r="L127" s="312"/>
      <c r="M127" s="312"/>
      <c r="N127" s="312"/>
    </row>
    <row r="128" spans="8:14" x14ac:dyDescent="0.3">
      <c r="H128" s="312"/>
      <c r="I128" s="312"/>
      <c r="J128" s="312"/>
      <c r="K128" s="312"/>
      <c r="L128" s="312"/>
      <c r="M128" s="312"/>
      <c r="N128" s="312"/>
    </row>
    <row r="129" spans="8:14" x14ac:dyDescent="0.3">
      <c r="H129" s="312"/>
      <c r="I129" s="312"/>
      <c r="J129" s="312"/>
      <c r="K129" s="312"/>
      <c r="L129" s="312"/>
      <c r="M129" s="312"/>
      <c r="N129" s="312"/>
    </row>
    <row r="130" spans="8:14" x14ac:dyDescent="0.3">
      <c r="H130" s="312"/>
      <c r="I130" s="312"/>
      <c r="J130" s="312"/>
      <c r="K130" s="312"/>
      <c r="L130" s="312"/>
      <c r="M130" s="312"/>
      <c r="N130" s="312"/>
    </row>
    <row r="131" spans="8:14" x14ac:dyDescent="0.3">
      <c r="H131" s="312"/>
      <c r="I131" s="312"/>
      <c r="J131" s="312"/>
      <c r="K131" s="312"/>
      <c r="L131" s="312"/>
      <c r="M131" s="312"/>
      <c r="N131" s="312"/>
    </row>
    <row r="132" spans="8:14" x14ac:dyDescent="0.3">
      <c r="H132" s="312"/>
      <c r="I132" s="312"/>
      <c r="J132" s="312"/>
      <c r="K132" s="312"/>
      <c r="L132" s="312"/>
      <c r="M132" s="312"/>
      <c r="N132" s="312"/>
    </row>
    <row r="133" spans="8:14" x14ac:dyDescent="0.3">
      <c r="H133" s="312"/>
      <c r="I133" s="312"/>
      <c r="J133" s="312"/>
      <c r="K133" s="312"/>
      <c r="L133" s="312"/>
      <c r="M133" s="312"/>
      <c r="N133" s="312"/>
    </row>
    <row r="134" spans="8:14" x14ac:dyDescent="0.3">
      <c r="H134" s="312"/>
      <c r="I134" s="312"/>
      <c r="J134" s="312"/>
      <c r="K134" s="312"/>
      <c r="L134" s="312"/>
      <c r="M134" s="312"/>
      <c r="N134" s="312"/>
    </row>
    <row r="135" spans="8:14" x14ac:dyDescent="0.3">
      <c r="H135" s="312"/>
      <c r="I135" s="312"/>
      <c r="J135" s="312"/>
      <c r="K135" s="312"/>
      <c r="L135" s="312"/>
      <c r="M135" s="312"/>
      <c r="N135" s="312"/>
    </row>
    <row r="136" spans="8:14" x14ac:dyDescent="0.3">
      <c r="H136" s="312"/>
      <c r="I136" s="312"/>
      <c r="J136" s="312"/>
      <c r="K136" s="312"/>
      <c r="L136" s="312"/>
      <c r="M136" s="312"/>
      <c r="N136" s="312"/>
    </row>
    <row r="137" spans="8:14" x14ac:dyDescent="0.3">
      <c r="H137" s="312"/>
      <c r="I137" s="312"/>
      <c r="J137" s="312"/>
      <c r="K137" s="312"/>
      <c r="L137" s="312"/>
      <c r="M137" s="312"/>
      <c r="N137" s="312"/>
    </row>
    <row r="138" spans="8:14" x14ac:dyDescent="0.3">
      <c r="H138" s="312"/>
      <c r="I138" s="312"/>
      <c r="J138" s="312"/>
      <c r="K138" s="312"/>
      <c r="L138" s="312"/>
      <c r="M138" s="312"/>
      <c r="N138" s="312"/>
    </row>
    <row r="139" spans="8:14" x14ac:dyDescent="0.3">
      <c r="H139" s="312"/>
      <c r="I139" s="312"/>
      <c r="J139" s="312"/>
      <c r="K139" s="312"/>
      <c r="L139" s="312"/>
      <c r="M139" s="312"/>
      <c r="N139" s="312"/>
    </row>
    <row r="140" spans="8:14" x14ac:dyDescent="0.3">
      <c r="H140" s="312"/>
      <c r="I140" s="312"/>
      <c r="J140" s="312"/>
      <c r="K140" s="312"/>
      <c r="L140" s="312"/>
      <c r="M140" s="312"/>
      <c r="N140" s="312"/>
    </row>
    <row r="141" spans="8:14" x14ac:dyDescent="0.3">
      <c r="H141" s="312"/>
      <c r="I141" s="312"/>
      <c r="J141" s="312"/>
      <c r="K141" s="312"/>
      <c r="L141" s="312"/>
      <c r="M141" s="312"/>
      <c r="N141" s="312"/>
    </row>
    <row r="142" spans="8:14" x14ac:dyDescent="0.3">
      <c r="H142" s="312"/>
      <c r="I142" s="312"/>
      <c r="J142" s="312"/>
      <c r="K142" s="312"/>
      <c r="L142" s="312"/>
      <c r="M142" s="312"/>
      <c r="N142" s="312"/>
    </row>
    <row r="143" spans="8:14" x14ac:dyDescent="0.3">
      <c r="H143" s="312"/>
      <c r="I143" s="312"/>
      <c r="J143" s="312"/>
      <c r="K143" s="312"/>
      <c r="L143" s="312"/>
      <c r="M143" s="312"/>
      <c r="N143" s="312"/>
    </row>
    <row r="144" spans="8:14" x14ac:dyDescent="0.3">
      <c r="H144" s="312"/>
      <c r="I144" s="312"/>
      <c r="J144" s="312"/>
      <c r="K144" s="312"/>
      <c r="L144" s="312"/>
      <c r="M144" s="312"/>
      <c r="N144" s="312"/>
    </row>
    <row r="145" spans="8:14" x14ac:dyDescent="0.3">
      <c r="H145" s="312"/>
      <c r="I145" s="312"/>
      <c r="J145" s="312"/>
      <c r="K145" s="312"/>
      <c r="L145" s="312"/>
      <c r="M145" s="312"/>
      <c r="N145" s="312"/>
    </row>
    <row r="146" spans="8:14" x14ac:dyDescent="0.3">
      <c r="H146" s="312"/>
      <c r="I146" s="312"/>
      <c r="J146" s="312"/>
      <c r="K146" s="312"/>
      <c r="L146" s="312"/>
      <c r="M146" s="312"/>
      <c r="N146" s="312"/>
    </row>
    <row r="147" spans="8:14" x14ac:dyDescent="0.3">
      <c r="H147" s="312"/>
      <c r="I147" s="312"/>
      <c r="J147" s="312"/>
      <c r="K147" s="312"/>
      <c r="L147" s="312"/>
      <c r="M147" s="312"/>
      <c r="N147" s="312"/>
    </row>
    <row r="148" spans="8:14" x14ac:dyDescent="0.3">
      <c r="H148" s="312"/>
      <c r="I148" s="312"/>
      <c r="J148" s="312"/>
      <c r="K148" s="312"/>
      <c r="L148" s="312"/>
      <c r="M148" s="312"/>
      <c r="N148" s="312"/>
    </row>
    <row r="149" spans="8:14" x14ac:dyDescent="0.3">
      <c r="H149" s="312"/>
      <c r="I149" s="312"/>
      <c r="J149" s="312"/>
      <c r="K149" s="312"/>
      <c r="L149" s="312"/>
      <c r="M149" s="312"/>
      <c r="N149" s="312"/>
    </row>
    <row r="150" spans="8:14" x14ac:dyDescent="0.3">
      <c r="H150" s="312"/>
      <c r="I150" s="312"/>
      <c r="J150" s="312"/>
      <c r="K150" s="312"/>
      <c r="L150" s="312"/>
      <c r="M150" s="312"/>
      <c r="N150" s="312"/>
    </row>
    <row r="151" spans="8:14" x14ac:dyDescent="0.3">
      <c r="H151" s="312"/>
      <c r="I151" s="312"/>
      <c r="J151" s="312"/>
      <c r="K151" s="312"/>
      <c r="L151" s="312"/>
      <c r="M151" s="312"/>
      <c r="N151" s="312"/>
    </row>
    <row r="152" spans="8:14" x14ac:dyDescent="0.3">
      <c r="H152" s="312"/>
      <c r="I152" s="312"/>
      <c r="J152" s="312"/>
      <c r="K152" s="312"/>
      <c r="L152" s="312"/>
      <c r="M152" s="312"/>
      <c r="N152" s="312"/>
    </row>
    <row r="153" spans="8:14" x14ac:dyDescent="0.3">
      <c r="H153" s="312"/>
      <c r="I153" s="312"/>
      <c r="J153" s="312"/>
      <c r="K153" s="312"/>
      <c r="L153" s="312"/>
      <c r="M153" s="312"/>
      <c r="N153" s="312"/>
    </row>
    <row r="154" spans="8:14" x14ac:dyDescent="0.3">
      <c r="H154" s="312"/>
      <c r="I154" s="312"/>
      <c r="J154" s="312"/>
      <c r="K154" s="312"/>
      <c r="L154" s="312"/>
      <c r="M154" s="312"/>
      <c r="N154" s="312"/>
    </row>
    <row r="155" spans="8:14" x14ac:dyDescent="0.3">
      <c r="H155" s="312"/>
      <c r="I155" s="312"/>
      <c r="J155" s="312"/>
      <c r="K155" s="312"/>
      <c r="L155" s="312"/>
      <c r="M155" s="312"/>
      <c r="N155" s="312"/>
    </row>
    <row r="156" spans="8:14" x14ac:dyDescent="0.3">
      <c r="H156" s="312"/>
      <c r="I156" s="312"/>
      <c r="J156" s="312"/>
      <c r="K156" s="312"/>
      <c r="L156" s="312"/>
      <c r="M156" s="312"/>
      <c r="N156" s="312"/>
    </row>
    <row r="157" spans="8:14" x14ac:dyDescent="0.3">
      <c r="H157" s="312"/>
      <c r="I157" s="312"/>
      <c r="J157" s="312"/>
      <c r="K157" s="312"/>
      <c r="L157" s="312"/>
      <c r="M157" s="312"/>
      <c r="N157" s="312"/>
    </row>
    <row r="158" spans="8:14" x14ac:dyDescent="0.3">
      <c r="H158" s="312"/>
      <c r="I158" s="312"/>
      <c r="J158" s="312"/>
      <c r="K158" s="312"/>
      <c r="L158" s="312"/>
      <c r="M158" s="312"/>
      <c r="N158" s="312"/>
    </row>
    <row r="159" spans="8:14" x14ac:dyDescent="0.3">
      <c r="H159" s="312"/>
      <c r="I159" s="312"/>
      <c r="J159" s="312"/>
      <c r="K159" s="312"/>
      <c r="L159" s="312"/>
      <c r="M159" s="312"/>
      <c r="N159" s="312"/>
    </row>
    <row r="160" spans="8:14" x14ac:dyDescent="0.3">
      <c r="H160" s="312"/>
      <c r="I160" s="312"/>
      <c r="J160" s="312"/>
      <c r="K160" s="312"/>
      <c r="L160" s="312"/>
      <c r="M160" s="312"/>
      <c r="N160" s="312"/>
    </row>
    <row r="161" spans="8:14" x14ac:dyDescent="0.3">
      <c r="H161" s="312"/>
      <c r="I161" s="312"/>
      <c r="J161" s="312"/>
      <c r="K161" s="312"/>
      <c r="L161" s="312"/>
      <c r="M161" s="312"/>
      <c r="N161" s="312"/>
    </row>
    <row r="162" spans="8:14" x14ac:dyDescent="0.3">
      <c r="H162" s="312"/>
      <c r="I162" s="312"/>
      <c r="J162" s="312"/>
      <c r="K162" s="312"/>
      <c r="L162" s="312"/>
      <c r="M162" s="312"/>
      <c r="N162" s="312"/>
    </row>
    <row r="163" spans="8:14" x14ac:dyDescent="0.3">
      <c r="H163" s="312"/>
      <c r="I163" s="312"/>
      <c r="J163" s="312"/>
      <c r="K163" s="312"/>
      <c r="L163" s="312"/>
      <c r="M163" s="312"/>
      <c r="N163" s="312"/>
    </row>
    <row r="164" spans="8:14" x14ac:dyDescent="0.3">
      <c r="H164" s="312"/>
      <c r="I164" s="312"/>
      <c r="J164" s="312"/>
      <c r="K164" s="312"/>
      <c r="L164" s="312"/>
      <c r="M164" s="312"/>
      <c r="N164" s="312"/>
    </row>
    <row r="165" spans="8:14" x14ac:dyDescent="0.3">
      <c r="H165" s="312"/>
      <c r="I165" s="312"/>
      <c r="J165" s="312"/>
      <c r="K165" s="312"/>
      <c r="L165" s="312"/>
      <c r="M165" s="312"/>
      <c r="N165" s="312"/>
    </row>
    <row r="166" spans="8:14" x14ac:dyDescent="0.3">
      <c r="H166" s="312"/>
      <c r="I166" s="312"/>
      <c r="J166" s="312"/>
      <c r="K166" s="312"/>
      <c r="L166" s="312"/>
      <c r="M166" s="312"/>
      <c r="N166" s="312"/>
    </row>
    <row r="167" spans="8:14" x14ac:dyDescent="0.3">
      <c r="H167" s="312"/>
      <c r="I167" s="312"/>
      <c r="J167" s="312"/>
      <c r="K167" s="312"/>
      <c r="L167" s="312"/>
      <c r="M167" s="312"/>
      <c r="N167" s="312"/>
    </row>
    <row r="168" spans="8:14" x14ac:dyDescent="0.3">
      <c r="H168" s="312"/>
      <c r="I168" s="312"/>
      <c r="J168" s="312"/>
      <c r="K168" s="312"/>
      <c r="L168" s="312"/>
      <c r="M168" s="312"/>
      <c r="N168" s="312"/>
    </row>
    <row r="169" spans="8:14" x14ac:dyDescent="0.3">
      <c r="H169" s="312"/>
      <c r="I169" s="312"/>
      <c r="J169" s="312"/>
      <c r="K169" s="312"/>
      <c r="L169" s="312"/>
      <c r="M169" s="312"/>
      <c r="N169" s="312"/>
    </row>
    <row r="170" spans="8:14" x14ac:dyDescent="0.3">
      <c r="H170" s="312"/>
      <c r="I170" s="312"/>
      <c r="J170" s="312"/>
      <c r="K170" s="312"/>
      <c r="L170" s="312"/>
      <c r="M170" s="312"/>
      <c r="N170" s="312"/>
    </row>
    <row r="171" spans="8:14" x14ac:dyDescent="0.3">
      <c r="H171" s="312"/>
      <c r="I171" s="312"/>
      <c r="J171" s="312"/>
      <c r="K171" s="312"/>
      <c r="L171" s="312"/>
      <c r="M171" s="312"/>
      <c r="N171" s="312"/>
    </row>
    <row r="172" spans="8:14" x14ac:dyDescent="0.3">
      <c r="H172" s="312"/>
      <c r="I172" s="312"/>
      <c r="J172" s="312"/>
      <c r="K172" s="312"/>
      <c r="L172" s="312"/>
      <c r="M172" s="312"/>
      <c r="N172" s="312"/>
    </row>
    <row r="173" spans="8:14" x14ac:dyDescent="0.3">
      <c r="H173" s="312"/>
      <c r="I173" s="312"/>
      <c r="J173" s="312"/>
      <c r="K173" s="312"/>
      <c r="L173" s="312"/>
      <c r="M173" s="312"/>
      <c r="N173" s="312"/>
    </row>
    <row r="174" spans="8:14" x14ac:dyDescent="0.3">
      <c r="H174" s="312"/>
      <c r="I174" s="312"/>
      <c r="J174" s="312"/>
      <c r="K174" s="312"/>
      <c r="L174" s="312"/>
      <c r="M174" s="312"/>
      <c r="N174" s="312"/>
    </row>
    <row r="175" spans="8:14" x14ac:dyDescent="0.3">
      <c r="H175" s="312"/>
      <c r="I175" s="312"/>
      <c r="J175" s="312"/>
      <c r="K175" s="312"/>
      <c r="L175" s="312"/>
      <c r="M175" s="312"/>
      <c r="N175" s="312"/>
    </row>
    <row r="176" spans="8:14" x14ac:dyDescent="0.3">
      <c r="H176" s="312"/>
      <c r="I176" s="312"/>
      <c r="J176" s="312"/>
      <c r="K176" s="312"/>
      <c r="L176" s="312"/>
      <c r="M176" s="312"/>
      <c r="N176" s="312"/>
    </row>
    <row r="177" spans="8:14" x14ac:dyDescent="0.3">
      <c r="H177" s="312"/>
      <c r="I177" s="312"/>
      <c r="J177" s="312"/>
      <c r="K177" s="312"/>
      <c r="L177" s="312"/>
      <c r="M177" s="312"/>
      <c r="N177" s="312"/>
    </row>
    <row r="178" spans="8:14" x14ac:dyDescent="0.3">
      <c r="H178" s="312"/>
      <c r="I178" s="312"/>
      <c r="J178" s="312"/>
      <c r="K178" s="312"/>
      <c r="L178" s="312"/>
      <c r="M178" s="312"/>
      <c r="N178" s="312"/>
    </row>
    <row r="179" spans="8:14" x14ac:dyDescent="0.3">
      <c r="H179" s="312"/>
      <c r="I179" s="312"/>
      <c r="J179" s="312"/>
      <c r="K179" s="312"/>
      <c r="L179" s="312"/>
      <c r="M179" s="312"/>
      <c r="N179" s="312"/>
    </row>
    <row r="180" spans="8:14" x14ac:dyDescent="0.3">
      <c r="H180" s="312"/>
      <c r="I180" s="312"/>
      <c r="J180" s="312"/>
      <c r="K180" s="312"/>
      <c r="L180" s="312"/>
      <c r="M180" s="312"/>
      <c r="N180" s="312"/>
    </row>
    <row r="181" spans="8:14" x14ac:dyDescent="0.3">
      <c r="H181" s="312"/>
      <c r="I181" s="312"/>
      <c r="J181" s="312"/>
      <c r="K181" s="312"/>
      <c r="L181" s="312"/>
      <c r="M181" s="312"/>
      <c r="N181" s="312"/>
    </row>
    <row r="182" spans="8:14" x14ac:dyDescent="0.3">
      <c r="H182" s="312"/>
      <c r="I182" s="312"/>
      <c r="J182" s="312"/>
      <c r="K182" s="312"/>
      <c r="L182" s="312"/>
      <c r="M182" s="312"/>
      <c r="N182" s="312"/>
    </row>
    <row r="183" spans="8:14" x14ac:dyDescent="0.3">
      <c r="H183" s="312"/>
      <c r="I183" s="312"/>
      <c r="J183" s="312"/>
      <c r="K183" s="312"/>
      <c r="L183" s="312"/>
      <c r="M183" s="312"/>
      <c r="N183" s="312"/>
    </row>
    <row r="184" spans="8:14" x14ac:dyDescent="0.3">
      <c r="H184" s="312"/>
      <c r="I184" s="312"/>
      <c r="J184" s="312"/>
      <c r="K184" s="312"/>
      <c r="L184" s="312"/>
      <c r="M184" s="312"/>
      <c r="N184" s="312"/>
    </row>
    <row r="185" spans="8:14" x14ac:dyDescent="0.3">
      <c r="H185" s="312"/>
      <c r="I185" s="312"/>
      <c r="J185" s="312"/>
      <c r="K185" s="312"/>
      <c r="L185" s="312"/>
      <c r="M185" s="312"/>
      <c r="N185" s="312"/>
    </row>
    <row r="186" spans="8:14" x14ac:dyDescent="0.3">
      <c r="H186" s="312"/>
      <c r="I186" s="312"/>
      <c r="J186" s="312"/>
      <c r="K186" s="312"/>
      <c r="L186" s="312"/>
      <c r="M186" s="312"/>
      <c r="N186" s="312"/>
    </row>
    <row r="187" spans="8:14" x14ac:dyDescent="0.3">
      <c r="H187" s="312"/>
      <c r="I187" s="312"/>
      <c r="J187" s="312"/>
      <c r="K187" s="312"/>
      <c r="L187" s="312"/>
      <c r="M187" s="312"/>
      <c r="N187" s="312"/>
    </row>
    <row r="188" spans="8:14" x14ac:dyDescent="0.3">
      <c r="H188" s="312"/>
      <c r="I188" s="312"/>
      <c r="J188" s="312"/>
      <c r="K188" s="312"/>
      <c r="L188" s="312"/>
      <c r="M188" s="312"/>
      <c r="N188" s="312"/>
    </row>
    <row r="189" spans="8:14" x14ac:dyDescent="0.3">
      <c r="H189" s="312"/>
      <c r="I189" s="312"/>
      <c r="J189" s="312"/>
      <c r="K189" s="312"/>
      <c r="L189" s="312"/>
      <c r="M189" s="312"/>
      <c r="N189" s="312"/>
    </row>
    <row r="190" spans="8:14" x14ac:dyDescent="0.3">
      <c r="H190" s="312"/>
      <c r="I190" s="312"/>
      <c r="J190" s="312"/>
      <c r="K190" s="312"/>
      <c r="L190" s="312"/>
      <c r="M190" s="312"/>
      <c r="N190" s="312"/>
    </row>
    <row r="191" spans="8:14" x14ac:dyDescent="0.3">
      <c r="H191" s="312"/>
      <c r="I191" s="312"/>
      <c r="J191" s="312"/>
      <c r="K191" s="312"/>
      <c r="L191" s="312"/>
      <c r="M191" s="312"/>
      <c r="N191" s="312"/>
    </row>
    <row r="192" spans="8:14" x14ac:dyDescent="0.3">
      <c r="H192" s="312"/>
      <c r="I192" s="312"/>
      <c r="J192" s="312"/>
      <c r="K192" s="312"/>
      <c r="L192" s="312"/>
      <c r="M192" s="312"/>
      <c r="N192" s="312"/>
    </row>
    <row r="193" spans="8:14" x14ac:dyDescent="0.3">
      <c r="H193" s="312"/>
      <c r="I193" s="312"/>
      <c r="J193" s="312"/>
      <c r="K193" s="312"/>
      <c r="L193" s="312"/>
      <c r="M193" s="312"/>
      <c r="N193" s="312"/>
    </row>
    <row r="194" spans="8:14" x14ac:dyDescent="0.3">
      <c r="H194" s="312"/>
      <c r="I194" s="312"/>
      <c r="J194" s="312"/>
      <c r="K194" s="312"/>
      <c r="L194" s="312"/>
      <c r="M194" s="312"/>
      <c r="N194" s="312"/>
    </row>
    <row r="195" spans="8:14" x14ac:dyDescent="0.3">
      <c r="H195" s="312"/>
      <c r="I195" s="312"/>
      <c r="J195" s="312"/>
      <c r="K195" s="312"/>
      <c r="L195" s="312"/>
      <c r="M195" s="312"/>
      <c r="N195" s="312"/>
    </row>
    <row r="196" spans="8:14" x14ac:dyDescent="0.3">
      <c r="H196" s="312"/>
      <c r="I196" s="312"/>
      <c r="J196" s="312"/>
      <c r="K196" s="312"/>
      <c r="L196" s="312"/>
      <c r="M196" s="312"/>
      <c r="N196" s="312"/>
    </row>
    <row r="197" spans="8:14" x14ac:dyDescent="0.3">
      <c r="H197" s="312"/>
      <c r="I197" s="312"/>
      <c r="J197" s="312"/>
      <c r="K197" s="312"/>
      <c r="L197" s="312"/>
      <c r="M197" s="312"/>
      <c r="N197" s="312"/>
    </row>
    <row r="198" spans="8:14" x14ac:dyDescent="0.3">
      <c r="H198" s="312"/>
      <c r="I198" s="312"/>
      <c r="J198" s="312"/>
      <c r="K198" s="312"/>
      <c r="L198" s="312"/>
      <c r="M198" s="312"/>
      <c r="N198" s="312"/>
    </row>
    <row r="199" spans="8:14" x14ac:dyDescent="0.3">
      <c r="H199" s="312"/>
      <c r="I199" s="312"/>
      <c r="J199" s="312"/>
      <c r="K199" s="312"/>
      <c r="L199" s="312"/>
      <c r="M199" s="312"/>
      <c r="N199" s="312"/>
    </row>
    <row r="200" spans="8:14" x14ac:dyDescent="0.3">
      <c r="H200" s="312"/>
      <c r="I200" s="312"/>
      <c r="J200" s="312"/>
      <c r="K200" s="312"/>
      <c r="L200" s="312"/>
      <c r="M200" s="312"/>
      <c r="N200" s="312"/>
    </row>
    <row r="201" spans="8:14" x14ac:dyDescent="0.3">
      <c r="H201" s="312"/>
      <c r="I201" s="312"/>
      <c r="J201" s="312"/>
      <c r="K201" s="312"/>
      <c r="L201" s="312"/>
      <c r="M201" s="312"/>
      <c r="N201" s="3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908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935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936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937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938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939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940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941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942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943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939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937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942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36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8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439" t="s">
        <v>142</v>
      </c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40"/>
      <c r="F8" s="441"/>
      <c r="G8" s="441">
        <f>IF(ISERROR(VLOOKUP($D$5,Crebolijst!$A:$C,3,0)),0,VLOOKUP($D$5,Crebolijst!$A:$C,3,0))</f>
        <v>0</v>
      </c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2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30" t="s">
        <v>141</v>
      </c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2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430" t="s">
        <v>10</v>
      </c>
      <c r="F12" s="431"/>
      <c r="G12" s="432"/>
      <c r="H12" s="23"/>
      <c r="I12" s="433" t="s">
        <v>11</v>
      </c>
      <c r="J12" s="434"/>
      <c r="K12" s="435"/>
      <c r="L12" s="23"/>
      <c r="M12" s="433" t="s">
        <v>12</v>
      </c>
      <c r="N12" s="434"/>
      <c r="O12" s="435"/>
      <c r="P12" s="16"/>
      <c r="Q12" s="433" t="s">
        <v>15</v>
      </c>
      <c r="R12" s="434"/>
      <c r="S12" s="435"/>
      <c r="T12" s="16"/>
      <c r="U12" s="430" t="s">
        <v>4</v>
      </c>
      <c r="V12" s="431"/>
      <c r="W12" s="432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QDVXAQKQAH6E-238-9418</_dlc_DocId>
    <_dlc_DocIdUrl xmlns="826a45a5-7029-484a-9cf3-b835024adcd4">
      <Url>https://www.mijnlentiz.nl/scholen/MBO-Maasland/groepen/Organisatie/Examinering-voor-docenten/_layouts/DocIdRedir.aspx?ID=QDVXAQKQAH6E-238-9418</Url>
      <Description>QDVXAQKQAH6E-238-9418</Description>
    </_dlc_DocIdUrl>
  </documentManagement>
</p:properties>
</file>

<file path=customXml/itemProps1.xml><?xml version="1.0" encoding="utf-8"?>
<ds:datastoreItem xmlns:ds="http://schemas.openxmlformats.org/officeDocument/2006/customXml" ds:itemID="{DEB977E8-93F6-4D78-AAA1-C553DF20C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875C94-47B4-47F5-8AFC-824107E1005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26a45a5-7029-484a-9cf3-b835024adcd4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2019-04-18T11:02:09Z</cp:lastPrinted>
  <dcterms:created xsi:type="dcterms:W3CDTF">2014-02-10T13:02:17Z</dcterms:created>
  <dcterms:modified xsi:type="dcterms:W3CDTF">2019-07-15T12:27:16Z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71148c3b-959a-4658-b83d-5ab6698e36b7</vt:lpwstr>
  </property>
</Properties>
</file>