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E9803191-3274-478E-9B4D-677330ADCA3A}" xr6:coauthVersionLast="34" xr6:coauthVersionMax="34" xr10:uidLastSave="{00000000-0000-0000-0000-000000000000}"/>
  <bookViews>
    <workbookView xWindow="0" yWindow="0" windowWidth="23040" windowHeight="9816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_FilterDatabase" localSheetId="2" hidden="1">Examenprogramma!$A$1:$F$9</definedName>
    <definedName name="_xlnm.Print_Area" localSheetId="5">db_crebolijst_all!$C$2:$N$497</definedName>
    <definedName name="_xlnm.Print_Area" localSheetId="2">Examenprogramma!$A$1:$F$32</definedName>
    <definedName name="_xlnm.Print_Area" localSheetId="0">Opleidingseis!$A$1:$Y$68</definedName>
    <definedName name="_xlnm.Print_Area" localSheetId="1">Opleidingsplan!$A$1:$CM$130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Examenprogramma!$A$12:$A$26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Z81" i="2" l="1"/>
  <c r="AW81" i="2"/>
  <c r="AR81" i="2"/>
  <c r="AM121" i="2" l="1"/>
  <c r="AM122" i="2"/>
  <c r="AM123" i="2"/>
  <c r="AM124" i="2"/>
  <c r="BM126" i="2" l="1"/>
  <c r="AK126" i="2"/>
  <c r="B498" i="24" l="1"/>
  <c r="CE81" i="2" l="1"/>
  <c r="BV81" i="2"/>
  <c r="BW81" i="2"/>
  <c r="BX81" i="2"/>
  <c r="CA81" i="2"/>
  <c r="CB81" i="2"/>
  <c r="CC81" i="2"/>
  <c r="BU81" i="2"/>
  <c r="BB81" i="2"/>
  <c r="AS81" i="2"/>
  <c r="AT81" i="2"/>
  <c r="AU81" i="2"/>
  <c r="AX81" i="2"/>
  <c r="AY81" i="2"/>
  <c r="AZ81" i="2"/>
  <c r="BP56" i="2" l="1"/>
  <c r="BP57" i="2"/>
  <c r="BP58" i="2"/>
  <c r="BP59" i="2"/>
  <c r="BP60" i="2"/>
  <c r="BP61" i="2"/>
  <c r="BP62" i="2"/>
  <c r="BP63" i="2"/>
  <c r="BP64" i="2"/>
  <c r="BP65" i="2"/>
  <c r="BP66" i="2"/>
  <c r="BP67" i="2"/>
  <c r="BP68" i="2"/>
  <c r="BP69" i="2"/>
  <c r="J31" i="2" l="1"/>
  <c r="J32" i="2"/>
  <c r="J56" i="2" l="1"/>
  <c r="J57" i="2"/>
  <c r="J58" i="2"/>
  <c r="J59" i="2"/>
  <c r="J60" i="2"/>
  <c r="J61" i="2"/>
  <c r="J62" i="2"/>
  <c r="J63" i="2"/>
  <c r="J64" i="2"/>
  <c r="J65" i="2"/>
  <c r="J66" i="2"/>
  <c r="J67" i="2"/>
  <c r="J68" i="2"/>
  <c r="J70" i="2"/>
  <c r="AM56" i="2" l="1"/>
  <c r="AM57" i="2"/>
  <c r="AM58" i="2"/>
  <c r="AM59" i="2"/>
  <c r="AM60" i="2"/>
  <c r="AM61" i="2"/>
  <c r="AM62" i="2"/>
  <c r="AM63" i="2"/>
  <c r="AM64" i="2"/>
  <c r="AM65" i="2"/>
  <c r="AM66" i="2"/>
  <c r="AM67" i="2"/>
  <c r="AM68" i="2"/>
  <c r="K84" i="2" l="1"/>
  <c r="DP84" i="2" s="1"/>
  <c r="J123" i="2" l="1"/>
  <c r="M498" i="24" l="1"/>
  <c r="A498" i="24"/>
  <c r="O498" i="24"/>
  <c r="AN86" i="2" l="1"/>
  <c r="AN85" i="2" l="1"/>
  <c r="AM41" i="2"/>
  <c r="AM39" i="2"/>
  <c r="AM31" i="2"/>
  <c r="AM32" i="2"/>
  <c r="AM33" i="2"/>
  <c r="J41" i="2" l="1"/>
  <c r="DO41" i="2" s="1"/>
  <c r="J119" i="2"/>
  <c r="J121" i="2"/>
  <c r="J124" i="2"/>
  <c r="AM119" i="2"/>
  <c r="AM118" i="2"/>
  <c r="BP121" i="2"/>
  <c r="BP124" i="2"/>
  <c r="J46" i="2"/>
  <c r="K46" i="2"/>
  <c r="M46" i="2"/>
  <c r="AM46" i="2"/>
  <c r="AP46" i="2"/>
  <c r="BP46" i="2"/>
  <c r="BQ46" i="2"/>
  <c r="BS46" i="2"/>
  <c r="CP46" i="2"/>
  <c r="CS46" i="2"/>
  <c r="DR46" i="2" l="1"/>
  <c r="DO46" i="2"/>
  <c r="AD126" i="2" l="1"/>
  <c r="BJ126" i="2" l="1"/>
  <c r="AM77" i="2" l="1"/>
  <c r="BQ53" i="2"/>
  <c r="BP53" i="2"/>
  <c r="AM53" i="2"/>
  <c r="K53" i="2"/>
  <c r="J53" i="2"/>
  <c r="BQ52" i="2"/>
  <c r="BP52" i="2"/>
  <c r="AM52" i="2"/>
  <c r="K52" i="2"/>
  <c r="J52" i="2"/>
  <c r="J77" i="2"/>
  <c r="DO53" i="2" l="1"/>
  <c r="DO52" i="2"/>
  <c r="CS49" i="2"/>
  <c r="CP49" i="2"/>
  <c r="BS49" i="2"/>
  <c r="BQ49" i="2"/>
  <c r="BP49" i="2"/>
  <c r="AP49" i="2"/>
  <c r="AM49" i="2"/>
  <c r="M49" i="2"/>
  <c r="K49" i="2"/>
  <c r="J49" i="2"/>
  <c r="BB126" i="2"/>
  <c r="AW126" i="2"/>
  <c r="AR126" i="2"/>
  <c r="CE126" i="2"/>
  <c r="BZ126" i="2"/>
  <c r="BU126" i="2"/>
  <c r="Y81" i="2"/>
  <c r="Y126" i="2" s="1"/>
  <c r="T81" i="2"/>
  <c r="T126" i="2" s="1"/>
  <c r="O81" i="2"/>
  <c r="O126" i="2" s="1"/>
  <c r="BP77" i="2"/>
  <c r="DO77" i="2" s="1"/>
  <c r="BP78" i="2"/>
  <c r="AM78" i="2"/>
  <c r="DO49" i="2" l="1"/>
  <c r="D127" i="2"/>
  <c r="DR49" i="2"/>
  <c r="K83" i="2"/>
  <c r="BQ88" i="2" l="1"/>
  <c r="BP31" i="2" l="1"/>
  <c r="DO31" i="2" s="1"/>
  <c r="BP32" i="2"/>
  <c r="DO32" i="2" s="1"/>
  <c r="BP33" i="2"/>
  <c r="DO33" i="2" s="1"/>
  <c r="BQ29" i="2"/>
  <c r="BP29" i="2"/>
  <c r="AM29" i="2"/>
  <c r="K29" i="2"/>
  <c r="J29" i="2"/>
  <c r="CS30" i="2"/>
  <c r="CP30" i="2"/>
  <c r="BS30" i="2"/>
  <c r="BQ30" i="2"/>
  <c r="BP30" i="2"/>
  <c r="AP30" i="2"/>
  <c r="AM30" i="2"/>
  <c r="M30" i="2"/>
  <c r="K30" i="2"/>
  <c r="J30" i="2"/>
  <c r="J34" i="2"/>
  <c r="J36" i="2"/>
  <c r="J37" i="2"/>
  <c r="J38" i="2"/>
  <c r="J40" i="2"/>
  <c r="J42" i="2"/>
  <c r="J43" i="2"/>
  <c r="J45" i="2"/>
  <c r="J48" i="2"/>
  <c r="J51" i="2"/>
  <c r="J54" i="2"/>
  <c r="J55" i="2"/>
  <c r="J35" i="2"/>
  <c r="K35" i="2"/>
  <c r="K36" i="2"/>
  <c r="BQ35" i="2"/>
  <c r="BQ36" i="2"/>
  <c r="BP35" i="2"/>
  <c r="BP36" i="2"/>
  <c r="AM35" i="2"/>
  <c r="AM36" i="2"/>
  <c r="BQ34" i="2"/>
  <c r="BQ37" i="2"/>
  <c r="BQ38" i="2"/>
  <c r="BQ40" i="2"/>
  <c r="BQ42" i="2"/>
  <c r="BQ43" i="2"/>
  <c r="BQ45" i="2"/>
  <c r="BQ48" i="2"/>
  <c r="BQ51" i="2"/>
  <c r="BQ54" i="2"/>
  <c r="BQ55" i="2"/>
  <c r="BQ56" i="2"/>
  <c r="BQ57" i="2"/>
  <c r="BQ58" i="2"/>
  <c r="BQ59" i="2"/>
  <c r="BQ60" i="2"/>
  <c r="BQ61" i="2"/>
  <c r="BQ62" i="2"/>
  <c r="BQ63" i="2"/>
  <c r="BQ64" i="2"/>
  <c r="BQ65" i="2"/>
  <c r="BQ66" i="2"/>
  <c r="BQ67" i="2"/>
  <c r="K34" i="2"/>
  <c r="K37" i="2"/>
  <c r="K38" i="2"/>
  <c r="K40" i="2"/>
  <c r="K42" i="2"/>
  <c r="K43" i="2"/>
  <c r="K45" i="2"/>
  <c r="K48" i="2"/>
  <c r="K51" i="2"/>
  <c r="K54" i="2"/>
  <c r="K55" i="2"/>
  <c r="BP34" i="2"/>
  <c r="BP37" i="2"/>
  <c r="BP38" i="2"/>
  <c r="BP40" i="2"/>
  <c r="BP42" i="2"/>
  <c r="BP43" i="2"/>
  <c r="BP45" i="2"/>
  <c r="BP48" i="2"/>
  <c r="BP51" i="2"/>
  <c r="BP54" i="2"/>
  <c r="BP55" i="2"/>
  <c r="AM34" i="2"/>
  <c r="AM37" i="2"/>
  <c r="AM38" i="2"/>
  <c r="AM40" i="2"/>
  <c r="AM42" i="2"/>
  <c r="AM43" i="2"/>
  <c r="AM45" i="2"/>
  <c r="AM48" i="2"/>
  <c r="AM51" i="2"/>
  <c r="AM54" i="2"/>
  <c r="DO40" i="2" l="1"/>
  <c r="DO34" i="2"/>
  <c r="DO54" i="2"/>
  <c r="DO51" i="2"/>
  <c r="DO43" i="2"/>
  <c r="DO38" i="2"/>
  <c r="DO37" i="2"/>
  <c r="DO45" i="2"/>
  <c r="DO30" i="2"/>
  <c r="DO48" i="2"/>
  <c r="DR30" i="2"/>
  <c r="DO29" i="2"/>
  <c r="DO36" i="2"/>
  <c r="DO42" i="2"/>
  <c r="DO35" i="2"/>
  <c r="BQ87" i="2"/>
  <c r="DP87" i="2" s="1"/>
  <c r="K85" i="2"/>
  <c r="K86" i="2"/>
  <c r="K88" i="2"/>
  <c r="BH126" i="2"/>
  <c r="BS124" i="2" l="1"/>
  <c r="BQ124" i="2"/>
  <c r="AP124" i="2"/>
  <c r="AN124" i="2"/>
  <c r="BS121" i="2"/>
  <c r="BQ121" i="2"/>
  <c r="AP121" i="2"/>
  <c r="AN121" i="2"/>
  <c r="BS120" i="2"/>
  <c r="BQ120" i="2"/>
  <c r="AP120" i="2"/>
  <c r="AN120" i="2"/>
  <c r="BS119" i="2"/>
  <c r="BQ119" i="2"/>
  <c r="BP119" i="2"/>
  <c r="AP119" i="2"/>
  <c r="AN119" i="2"/>
  <c r="BS118" i="2"/>
  <c r="BQ118" i="2"/>
  <c r="BP118" i="2"/>
  <c r="AP118" i="2"/>
  <c r="AN118" i="2"/>
  <c r="CS76" i="2"/>
  <c r="CP76" i="2"/>
  <c r="BS76" i="2"/>
  <c r="BP76" i="2"/>
  <c r="AP76" i="2"/>
  <c r="AM76" i="2"/>
  <c r="M76" i="2"/>
  <c r="J76" i="2"/>
  <c r="CS75" i="2"/>
  <c r="CP75" i="2"/>
  <c r="BS75" i="2"/>
  <c r="BP75" i="2"/>
  <c r="AP75" i="2"/>
  <c r="AM75" i="2"/>
  <c r="M75" i="2"/>
  <c r="J75" i="2"/>
  <c r="CS74" i="2"/>
  <c r="CP74" i="2"/>
  <c r="BS74" i="2"/>
  <c r="BP74" i="2"/>
  <c r="AP74" i="2"/>
  <c r="AM74" i="2"/>
  <c r="M74" i="2"/>
  <c r="J74" i="2"/>
  <c r="CS120" i="2"/>
  <c r="CQ120" i="2"/>
  <c r="CP120" i="2"/>
  <c r="M120" i="2"/>
  <c r="K120" i="2"/>
  <c r="CS119" i="2"/>
  <c r="CQ119" i="2"/>
  <c r="CP119" i="2"/>
  <c r="M119" i="2"/>
  <c r="K119" i="2"/>
  <c r="DO76" i="2" l="1"/>
  <c r="DO75" i="2"/>
  <c r="DO74" i="2"/>
  <c r="DR74" i="2"/>
  <c r="DR75" i="2"/>
  <c r="DR76" i="2"/>
  <c r="DR119" i="2"/>
  <c r="DR120" i="2"/>
  <c r="DO119" i="2"/>
  <c r="DO120" i="2"/>
  <c r="DP119" i="2"/>
  <c r="DP120" i="2"/>
  <c r="G42" i="16" l="1"/>
  <c r="AR7" i="10" l="1"/>
  <c r="CR103" i="2" l="1"/>
  <c r="CR104" i="2"/>
  <c r="CR105" i="2"/>
  <c r="CR106" i="2"/>
  <c r="CR107" i="2"/>
  <c r="CR108" i="2"/>
  <c r="CR109" i="2"/>
  <c r="CR110" i="2"/>
  <c r="CR111" i="2"/>
  <c r="CR112" i="2"/>
  <c r="CR113" i="2"/>
  <c r="CR114" i="2"/>
  <c r="CR115" i="2"/>
  <c r="BR103" i="2"/>
  <c r="BR104" i="2"/>
  <c r="BR105" i="2"/>
  <c r="BR106" i="2"/>
  <c r="BR107" i="2"/>
  <c r="BR108" i="2"/>
  <c r="BR109" i="2"/>
  <c r="BR110" i="2"/>
  <c r="BR111" i="2"/>
  <c r="BR112" i="2"/>
  <c r="BR113" i="2"/>
  <c r="BR114" i="2"/>
  <c r="BR115" i="2"/>
  <c r="AO103" i="2"/>
  <c r="AO104" i="2"/>
  <c r="AO105" i="2"/>
  <c r="AO106" i="2"/>
  <c r="AO107" i="2"/>
  <c r="AO108" i="2"/>
  <c r="AO109" i="2"/>
  <c r="AO110" i="2"/>
  <c r="AO111" i="2"/>
  <c r="AO112" i="2"/>
  <c r="AO113" i="2"/>
  <c r="AO114" i="2"/>
  <c r="AO115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D6" i="2"/>
  <c r="DQ113" i="2" l="1"/>
  <c r="DQ109" i="2"/>
  <c r="DQ105" i="2"/>
  <c r="DQ112" i="2"/>
  <c r="DQ108" i="2"/>
  <c r="DQ104" i="2"/>
  <c r="DQ115" i="2"/>
  <c r="DQ111" i="2"/>
  <c r="DQ107" i="2"/>
  <c r="DQ103" i="2"/>
  <c r="DQ114" i="2"/>
  <c r="DQ110" i="2"/>
  <c r="DQ106" i="2"/>
  <c r="CS121" i="2"/>
  <c r="CS124" i="2"/>
  <c r="CS118" i="2"/>
  <c r="CQ121" i="2"/>
  <c r="CQ124" i="2"/>
  <c r="CQ118" i="2"/>
  <c r="CP121" i="2"/>
  <c r="CP124" i="2"/>
  <c r="CP118" i="2"/>
  <c r="CR102" i="2"/>
  <c r="CQ85" i="2"/>
  <c r="CQ86" i="2"/>
  <c r="CQ88" i="2"/>
  <c r="CQ83" i="2"/>
  <c r="CS78" i="2"/>
  <c r="CS79" i="2"/>
  <c r="CS80" i="2"/>
  <c r="CP78" i="2"/>
  <c r="CP79" i="2"/>
  <c r="CP80" i="2"/>
  <c r="CS55" i="2"/>
  <c r="CS56" i="2"/>
  <c r="CS57" i="2"/>
  <c r="CS58" i="2"/>
  <c r="CS59" i="2"/>
  <c r="CS60" i="2"/>
  <c r="CS61" i="2"/>
  <c r="CS62" i="2"/>
  <c r="CS63" i="2"/>
  <c r="CS64" i="2"/>
  <c r="CS65" i="2"/>
  <c r="CS66" i="2"/>
  <c r="CS67" i="2"/>
  <c r="CP55" i="2"/>
  <c r="CP56" i="2"/>
  <c r="CP57" i="2"/>
  <c r="CP58" i="2"/>
  <c r="CP59" i="2"/>
  <c r="CP60" i="2"/>
  <c r="CP61" i="2"/>
  <c r="CP62" i="2"/>
  <c r="CP63" i="2"/>
  <c r="CP64" i="2"/>
  <c r="CP65" i="2"/>
  <c r="CP66" i="2"/>
  <c r="CP67" i="2"/>
  <c r="CS18" i="2"/>
  <c r="CS19" i="2"/>
  <c r="CS20" i="2"/>
  <c r="CS21" i="2"/>
  <c r="CS22" i="2"/>
  <c r="CS23" i="2"/>
  <c r="CS24" i="2"/>
  <c r="CS25" i="2"/>
  <c r="CS26" i="2"/>
  <c r="CS17" i="2"/>
  <c r="CP18" i="2"/>
  <c r="CP19" i="2"/>
  <c r="CP20" i="2"/>
  <c r="CP21" i="2"/>
  <c r="CP22" i="2"/>
  <c r="CP23" i="2"/>
  <c r="CP24" i="2"/>
  <c r="CP25" i="2"/>
  <c r="CP26" i="2"/>
  <c r="CP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H5" i="10" s="1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M126" i="2"/>
  <c r="DL126" i="2"/>
  <c r="DK126" i="2"/>
  <c r="DJ126" i="2"/>
  <c r="DH126" i="2"/>
  <c r="DG126" i="2"/>
  <c r="DF126" i="2"/>
  <c r="DE126" i="2"/>
  <c r="DC126" i="2"/>
  <c r="DB126" i="2"/>
  <c r="DA126" i="2"/>
  <c r="CZ126" i="2"/>
  <c r="CX126" i="2"/>
  <c r="CW126" i="2"/>
  <c r="CV126" i="2"/>
  <c r="CU126" i="2"/>
  <c r="DJ12" i="2"/>
  <c r="DH128" i="2" l="1"/>
  <c r="CX128" i="2"/>
  <c r="DC128" i="2"/>
  <c r="DM128" i="2"/>
  <c r="CS126" i="2"/>
  <c r="R126" i="2"/>
  <c r="Q126" i="2"/>
  <c r="P126" i="2"/>
  <c r="J18" i="2"/>
  <c r="J20" i="2"/>
  <c r="J17" i="2"/>
  <c r="K12" i="10" l="1"/>
  <c r="J6" i="23"/>
  <c r="J7" i="23"/>
  <c r="J8" i="23"/>
  <c r="J9" i="23"/>
  <c r="J10" i="23"/>
  <c r="J3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H3" i="23"/>
  <c r="B3" i="23"/>
  <c r="B2" i="23"/>
  <c r="J5" i="23" l="1"/>
  <c r="AT7" i="10"/>
  <c r="AY7" i="10"/>
  <c r="AY8" i="10"/>
  <c r="AY9" i="10"/>
  <c r="AT8" i="10"/>
  <c r="H11" i="10" s="1"/>
  <c r="G21" i="10"/>
  <c r="H10" i="10" l="1"/>
  <c r="D133" i="2"/>
  <c r="D132" i="2"/>
  <c r="D131" i="2"/>
  <c r="K68" i="10"/>
  <c r="K67" i="10"/>
  <c r="K66" i="10"/>
  <c r="W11" i="10" l="1"/>
  <c r="X11" i="10" s="1"/>
  <c r="W10" i="10"/>
  <c r="L102" i="2"/>
  <c r="B16" i="17"/>
  <c r="R15" i="17"/>
  <c r="N15" i="17"/>
  <c r="J15" i="17"/>
  <c r="F15" i="17"/>
  <c r="V14" i="17"/>
  <c r="V13" i="17"/>
  <c r="X10" i="10" l="1"/>
  <c r="F18" i="10"/>
  <c r="V15" i="17"/>
  <c r="BR102" i="2"/>
  <c r="BQ86" i="2"/>
  <c r="BQ85" i="2"/>
  <c r="BQ83" i="2"/>
  <c r="BS80" i="2"/>
  <c r="BP80" i="2"/>
  <c r="BS79" i="2"/>
  <c r="BP79" i="2"/>
  <c r="BS78" i="2"/>
  <c r="BS67" i="2"/>
  <c r="BS66" i="2"/>
  <c r="BS65" i="2"/>
  <c r="BS64" i="2"/>
  <c r="BS63" i="2"/>
  <c r="BS62" i="2"/>
  <c r="BS61" i="2"/>
  <c r="BS60" i="2"/>
  <c r="BS59" i="2"/>
  <c r="BS58" i="2"/>
  <c r="BS57" i="2"/>
  <c r="BS56" i="2"/>
  <c r="BS55" i="2"/>
  <c r="BS26" i="2"/>
  <c r="BP26" i="2"/>
  <c r="BS25" i="2"/>
  <c r="BP25" i="2"/>
  <c r="BS24" i="2"/>
  <c r="BP24" i="2"/>
  <c r="BS23" i="2"/>
  <c r="BP23" i="2"/>
  <c r="BS22" i="2"/>
  <c r="BP22" i="2"/>
  <c r="BS21" i="2"/>
  <c r="BP21" i="2"/>
  <c r="BS20" i="2"/>
  <c r="BP20" i="2"/>
  <c r="BS19" i="2"/>
  <c r="BP19" i="2"/>
  <c r="BS18" i="2"/>
  <c r="BP18" i="2"/>
  <c r="BS17" i="2"/>
  <c r="BP17" i="2"/>
  <c r="CJ12" i="2"/>
  <c r="AO102" i="2"/>
  <c r="AN88" i="2"/>
  <c r="DP88" i="2" s="1"/>
  <c r="AN83" i="2"/>
  <c r="AP80" i="2"/>
  <c r="AM80" i="2"/>
  <c r="AP79" i="2"/>
  <c r="AM79" i="2"/>
  <c r="AP78" i="2"/>
  <c r="AP67" i="2"/>
  <c r="AP66" i="2"/>
  <c r="AP65" i="2"/>
  <c r="AP64" i="2"/>
  <c r="AP63" i="2"/>
  <c r="AP62" i="2"/>
  <c r="AP61" i="2"/>
  <c r="AP60" i="2"/>
  <c r="AP59" i="2"/>
  <c r="AP58" i="2"/>
  <c r="AP57" i="2"/>
  <c r="AP56" i="2"/>
  <c r="AP55" i="2"/>
  <c r="AM55" i="2"/>
  <c r="DO55" i="2" s="1"/>
  <c r="AP26" i="2"/>
  <c r="AM26" i="2"/>
  <c r="AP25" i="2"/>
  <c r="AM25" i="2"/>
  <c r="AP24" i="2"/>
  <c r="AM24" i="2"/>
  <c r="AP23" i="2"/>
  <c r="AM23" i="2"/>
  <c r="AP22" i="2"/>
  <c r="AM22" i="2"/>
  <c r="AP21" i="2"/>
  <c r="AM21" i="2"/>
  <c r="AP20" i="2"/>
  <c r="AM20" i="2"/>
  <c r="AP19" i="2"/>
  <c r="AM19" i="2"/>
  <c r="AP18" i="2"/>
  <c r="AM18" i="2"/>
  <c r="AP17" i="2"/>
  <c r="AM17" i="2"/>
  <c r="BG12" i="2"/>
  <c r="K121" i="2"/>
  <c r="DP121" i="2" s="1"/>
  <c r="K124" i="2"/>
  <c r="DP124" i="2" s="1"/>
  <c r="K118" i="2"/>
  <c r="D5" i="2"/>
  <c r="D9" i="2"/>
  <c r="M18" i="2"/>
  <c r="M19" i="2"/>
  <c r="M20" i="2"/>
  <c r="M21" i="2"/>
  <c r="M22" i="2"/>
  <c r="M23" i="2"/>
  <c r="M24" i="2"/>
  <c r="M25" i="2"/>
  <c r="M26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78" i="2"/>
  <c r="M79" i="2"/>
  <c r="M80" i="2"/>
  <c r="M118" i="2"/>
  <c r="M121" i="2"/>
  <c r="DR121" i="2" s="1"/>
  <c r="M124" i="2"/>
  <c r="J78" i="2"/>
  <c r="DO78" i="2" s="1"/>
  <c r="J79" i="2"/>
  <c r="J80" i="2"/>
  <c r="J118" i="2"/>
  <c r="DO118" i="2" s="1"/>
  <c r="J19" i="2"/>
  <c r="J21" i="2"/>
  <c r="J22" i="2"/>
  <c r="J23" i="2"/>
  <c r="J24" i="2"/>
  <c r="J25" i="2"/>
  <c r="J26" i="2"/>
  <c r="CN126" i="2"/>
  <c r="CM126" i="2"/>
  <c r="CL126" i="2"/>
  <c r="CJ126" i="2"/>
  <c r="CH126" i="2"/>
  <c r="CG126" i="2"/>
  <c r="CF126" i="2"/>
  <c r="CC126" i="2"/>
  <c r="CB126" i="2"/>
  <c r="CA126" i="2"/>
  <c r="BX126" i="2"/>
  <c r="BW126" i="2"/>
  <c r="BV126" i="2"/>
  <c r="BQ126" i="2" s="1"/>
  <c r="BK126" i="2"/>
  <c r="BG126" i="2"/>
  <c r="BE126" i="2"/>
  <c r="BD126" i="2"/>
  <c r="BC126" i="2"/>
  <c r="AZ126" i="2"/>
  <c r="AY126" i="2"/>
  <c r="AX126" i="2"/>
  <c r="AU126" i="2"/>
  <c r="AT126" i="2"/>
  <c r="AS126" i="2"/>
  <c r="AN126" i="2" l="1"/>
  <c r="BP126" i="2"/>
  <c r="J126" i="2"/>
  <c r="DO18" i="2"/>
  <c r="DO20" i="2"/>
  <c r="DO17" i="2"/>
  <c r="DR64" i="2"/>
  <c r="DR60" i="2"/>
  <c r="DR56" i="2"/>
  <c r="DR23" i="2"/>
  <c r="DQ102" i="2"/>
  <c r="DO23" i="2"/>
  <c r="DO79" i="2"/>
  <c r="DO66" i="2"/>
  <c r="DO62" i="2"/>
  <c r="DO58" i="2"/>
  <c r="DO19" i="2"/>
  <c r="DR79" i="2"/>
  <c r="DR62" i="2"/>
  <c r="DR58" i="2"/>
  <c r="DR21" i="2"/>
  <c r="DP83" i="2"/>
  <c r="DP85" i="2"/>
  <c r="DR19" i="2"/>
  <c r="DR66" i="2"/>
  <c r="DP118" i="2"/>
  <c r="DO124" i="2"/>
  <c r="DO121" i="2"/>
  <c r="DR124" i="2"/>
  <c r="DO21" i="2"/>
  <c r="DO64" i="2"/>
  <c r="DO60" i="2"/>
  <c r="DO56" i="2"/>
  <c r="DR80" i="2"/>
  <c r="DR67" i="2"/>
  <c r="DR63" i="2"/>
  <c r="DR59" i="2"/>
  <c r="DR55" i="2"/>
  <c r="DR26" i="2"/>
  <c r="DR22" i="2"/>
  <c r="DR18" i="2"/>
  <c r="DO80" i="2"/>
  <c r="DO67" i="2"/>
  <c r="DO63" i="2"/>
  <c r="DO59" i="2"/>
  <c r="DR78" i="2"/>
  <c r="DR65" i="2"/>
  <c r="DR61" i="2"/>
  <c r="DR57" i="2"/>
  <c r="DR24" i="2"/>
  <c r="DR20" i="2"/>
  <c r="DO26" i="2"/>
  <c r="DO22" i="2"/>
  <c r="DO65" i="2"/>
  <c r="DO61" i="2"/>
  <c r="DO57" i="2"/>
  <c r="DR118" i="2"/>
  <c r="DP86" i="2"/>
  <c r="DO25" i="2"/>
  <c r="DO24" i="2"/>
  <c r="DR25" i="2"/>
  <c r="BS126" i="2"/>
  <c r="AP126" i="2"/>
  <c r="CC128" i="2"/>
  <c r="CN128" i="2"/>
  <c r="BX128" i="2"/>
  <c r="AM126" i="2"/>
  <c r="AO126" i="2"/>
  <c r="O43" i="10"/>
  <c r="BR126" i="2"/>
  <c r="CH128" i="2"/>
  <c r="AZ128" i="2"/>
  <c r="BK128" i="2"/>
  <c r="AU128" i="2"/>
  <c r="BE128" i="2"/>
  <c r="M17" i="2"/>
  <c r="DR17" i="2" s="1"/>
  <c r="W126" i="2"/>
  <c r="V126" i="2"/>
  <c r="U126" i="2"/>
  <c r="R128" i="2"/>
  <c r="L126" i="2"/>
  <c r="DP126" i="2" l="1"/>
  <c r="K25" i="10"/>
  <c r="G23" i="10"/>
  <c r="O27" i="10"/>
  <c r="DR126" i="2"/>
  <c r="BS128" i="2"/>
  <c r="CR126" i="2"/>
  <c r="CQ126" i="2"/>
  <c r="S45" i="10" s="1"/>
  <c r="CP126" i="2"/>
  <c r="S29" i="10" s="1"/>
  <c r="DO126" i="2"/>
  <c r="W128" i="2"/>
  <c r="DQ126" i="2"/>
  <c r="D7" i="2"/>
  <c r="CS128" i="2" l="1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126" i="2"/>
  <c r="AA126" i="2"/>
  <c r="AB126" i="2"/>
  <c r="AG126" i="2"/>
  <c r="AH126" i="2"/>
  <c r="AI126" i="2"/>
  <c r="AB128" i="2" l="1"/>
  <c r="M126" i="2"/>
  <c r="B2" i="14"/>
  <c r="AD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O56" i="10"/>
  <c r="S56" i="10"/>
  <c r="W53" i="10" l="1"/>
  <c r="F50" i="10"/>
  <c r="S55" i="10"/>
  <c r="K55" i="10"/>
  <c r="O55" i="10"/>
  <c r="S47" i="10"/>
  <c r="O47" i="10"/>
  <c r="O62" i="10" l="1"/>
  <c r="O58" i="10"/>
  <c r="S62" i="10"/>
  <c r="S58" i="10"/>
  <c r="S60" i="10"/>
  <c r="O60" i="10"/>
  <c r="K31" i="10"/>
  <c r="O31" i="10"/>
  <c r="S31" i="10"/>
  <c r="G55" i="10"/>
  <c r="W55" i="10" s="1"/>
  <c r="W29" i="10" l="1"/>
  <c r="W31" i="10" s="1"/>
  <c r="G31" i="10"/>
  <c r="AE126" i="2"/>
  <c r="AI128" i="2" s="1"/>
  <c r="K126" i="2"/>
  <c r="G39" i="10" s="1"/>
  <c r="G56" i="10" l="1"/>
  <c r="G47" i="10"/>
  <c r="M128" i="2"/>
  <c r="G60" i="10" l="1"/>
  <c r="G62" i="10"/>
  <c r="G58" i="10"/>
  <c r="AP128" i="2"/>
  <c r="K41" i="10"/>
  <c r="W45" i="10" s="1"/>
  <c r="K56" i="10" l="1"/>
  <c r="K47" i="10"/>
  <c r="W47" i="10" s="1"/>
  <c r="K58" i="10" l="1"/>
  <c r="W58" i="10" s="1"/>
  <c r="W56" i="10"/>
  <c r="K62" i="10"/>
  <c r="W62" i="10" s="1"/>
  <c r="K60" i="10"/>
  <c r="W60" i="10" s="1"/>
  <c r="W57" i="10" l="1"/>
  <c r="DP30" i="2"/>
  <c r="DR128" i="2"/>
  <c r="AN43" i="2"/>
  <c r="DP43" i="2"/>
  <c r="DP37" i="2"/>
  <c r="AN37" i="2"/>
  <c r="DP29" i="2"/>
  <c r="AN29" i="2"/>
  <c r="DP33" i="2"/>
  <c r="AN33" i="2"/>
  <c r="DP31" i="2"/>
  <c r="AN31" i="2"/>
  <c r="DP36" i="2"/>
  <c r="AN36" i="2"/>
  <c r="DP53" i="2"/>
  <c r="AN53" i="2"/>
  <c r="AN49" i="2"/>
  <c r="DP49" i="2"/>
  <c r="DP34" i="2"/>
  <c r="AN34" i="2"/>
  <c r="DP35" i="2"/>
  <c r="AN35" i="2"/>
  <c r="DP45" i="2"/>
  <c r="AN45" i="2"/>
  <c r="DP55" i="2"/>
  <c r="AN55" i="2"/>
  <c r="DP38" i="2"/>
  <c r="AN38" i="2"/>
  <c r="AN46" i="2"/>
  <c r="DP46" i="2"/>
  <c r="DP32" i="2"/>
  <c r="AN32" i="2"/>
  <c r="DP48" i="2"/>
  <c r="AN48" i="2"/>
  <c r="AN54" i="2"/>
  <c r="DP54" i="2"/>
  <c r="AN51" i="2"/>
  <c r="DP51" i="2"/>
  <c r="DP52" i="2"/>
  <c r="AN52" i="2"/>
  <c r="AN40" i="2"/>
  <c r="DP40" i="2"/>
  <c r="AN42" i="2"/>
  <c r="DP42" i="2"/>
  <c r="AN41" i="2"/>
  <c r="AN3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Lamper van de Ven</author>
    <author>Jan-Chris van Wijk</author>
  </authors>
  <commentList>
    <comment ref="AM30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Lamper van de Ven:</t>
        </r>
        <r>
          <rPr>
            <sz val="9"/>
            <color indexed="81"/>
            <rFont val="Tahoma"/>
            <family val="2"/>
          </rPr>
          <t xml:space="preserve">
is dit dan machiene vaardigheid anders staat de dubbel??</t>
        </r>
      </text>
    </comment>
    <comment ref="T42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RIE</t>
        </r>
      </text>
    </comment>
    <comment ref="AM52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Uren combineren met Sportspecialisatie</t>
        </r>
      </text>
    </comment>
    <comment ref="AM7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Lamper van de Ven:</t>
        </r>
        <r>
          <rPr>
            <sz val="9"/>
            <color indexed="81"/>
            <rFont val="Tahoma"/>
            <family val="2"/>
          </rPr>
          <t xml:space="preserve">
samen voegen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<sst xmlns="http://schemas.openxmlformats.org/spreadsheetml/2006/main" count="4310" uniqueCount="1104">
  <si>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</si>
  <si>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</si>
  <si>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</si>
  <si>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</si>
  <si>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</si>
  <si>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</si>
  <si>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</si>
  <si>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</si>
  <si>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</si>
  <si>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</si>
  <si>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</si>
  <si>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</si>
  <si>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</si>
  <si>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</si>
  <si>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</si>
  <si>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</si>
  <si>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</si>
  <si>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</si>
  <si>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</si>
  <si>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</si>
  <si>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</si>
  <si>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</si>
  <si>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</si>
  <si>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</si>
  <si>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</si>
  <si>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</si>
  <si>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</si>
  <si>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</si>
  <si>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</si>
  <si>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</si>
  <si>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</si>
  <si>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</si>
  <si>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</si>
  <si>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</si>
  <si>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</si>
  <si>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</si>
  <si>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</si>
  <si>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</si>
  <si>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</si>
  <si>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</si>
  <si>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</si>
  <si>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</si>
  <si>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</si>
  <si>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</si>
  <si>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</si>
  <si>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</si>
  <si>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</si>
  <si>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</si>
  <si>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</si>
  <si>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</si>
  <si>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</si>
  <si>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</si>
  <si>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</si>
  <si>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</si>
  <si>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</si>
  <si>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</si>
  <si>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</si>
  <si>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</si>
  <si>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</si>
  <si>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</si>
  <si>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</si>
  <si>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</si>
  <si>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</si>
  <si>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</si>
  <si>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</si>
  <si>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</si>
  <si>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</si>
  <si>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</si>
  <si>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</si>
  <si>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</si>
  <si>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</si>
  <si>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</si>
  <si>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</si>
  <si>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</si>
  <si>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</si>
  <si>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</si>
  <si>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</si>
  <si>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</si>
  <si>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</si>
  <si>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</si>
  <si>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</si>
  <si>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</si>
  <si>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</si>
  <si>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</si>
  <si>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</si>
  <si>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</si>
  <si>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</si>
  <si>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</si>
  <si>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</si>
  <si>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</si>
  <si>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</si>
  <si>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</si>
  <si>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</si>
  <si>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</si>
  <si>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</si>
  <si>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</si>
  <si>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</si>
  <si>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</si>
  <si>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</si>
  <si>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</si>
  <si>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</si>
  <si>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</si>
  <si>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</si>
  <si>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</si>
  <si>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</si>
  <si>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</si>
  <si>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</si>
  <si>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</si>
  <si>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</si>
  <si>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</si>
  <si>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</si>
  <si>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</si>
  <si>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</si>
  <si>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</si>
  <si>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</si>
  <si>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</si>
  <si>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</si>
  <si>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</si>
  <si>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</si>
  <si>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</si>
  <si>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</si>
  <si>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</si>
  <si>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</si>
  <si>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</si>
  <si>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</si>
  <si>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</si>
  <si>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</si>
  <si>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</si>
  <si>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</si>
  <si>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</si>
  <si>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</si>
  <si>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</si>
  <si>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</si>
  <si>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</si>
  <si>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</si>
  <si>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</si>
  <si>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</si>
  <si>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</si>
  <si>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</si>
  <si>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</si>
  <si>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</si>
  <si>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</si>
  <si>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</si>
  <si>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</si>
  <si>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</si>
  <si>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</si>
  <si>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</si>
  <si>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</si>
  <si>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</si>
  <si>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</si>
  <si>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</si>
  <si>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</si>
  <si>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</si>
  <si>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</si>
  <si>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</si>
  <si>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</si>
  <si>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</si>
  <si>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</si>
  <si>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</si>
  <si>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</si>
  <si>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</si>
  <si>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</si>
  <si>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</si>
  <si>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</si>
  <si>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</si>
  <si>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</si>
  <si>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</si>
  <si>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</si>
  <si>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</si>
  <si>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</si>
  <si>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</si>
  <si>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</si>
  <si>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</si>
  <si>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</si>
  <si>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</si>
  <si>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</si>
  <si>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</si>
  <si>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</si>
  <si>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</si>
  <si>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</si>
  <si>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</si>
  <si>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</si>
  <si>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</si>
  <si>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</si>
  <si>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</si>
  <si>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</si>
  <si>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</si>
  <si>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</si>
  <si>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</si>
  <si>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</si>
  <si>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</si>
  <si>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</si>
  <si>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</si>
  <si>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</si>
  <si>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</si>
  <si>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</si>
  <si>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</si>
  <si>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</si>
  <si>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</si>
  <si>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</si>
  <si>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</si>
  <si>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</si>
  <si>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</si>
  <si>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</si>
  <si>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</si>
  <si>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</si>
  <si>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</si>
  <si>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</si>
  <si>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</si>
  <si>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</si>
  <si>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</si>
  <si>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</si>
  <si>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</si>
  <si>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</si>
  <si>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</si>
  <si>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</si>
  <si>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</si>
  <si>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</si>
  <si>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</si>
  <si>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</si>
  <si>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</si>
  <si>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</si>
  <si>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</si>
  <si>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</si>
  <si>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</si>
  <si>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</si>
  <si>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</si>
  <si>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</si>
  <si>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</si>
  <si>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</si>
  <si>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</si>
  <si>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</si>
  <si>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</si>
  <si>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</si>
  <si>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</si>
  <si>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</si>
  <si>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</si>
  <si>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</si>
  <si>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</si>
  <si>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</si>
  <si>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</si>
  <si>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</si>
  <si>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</si>
  <si>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</si>
  <si>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</si>
  <si>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</si>
  <si>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</si>
  <si>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</si>
  <si>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</si>
  <si>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</si>
  <si>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</si>
  <si>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</si>
  <si>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</si>
  <si>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</si>
  <si>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</si>
  <si>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</si>
  <si>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</si>
  <si>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</si>
  <si>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</si>
  <si>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</si>
  <si>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</si>
  <si>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</si>
  <si>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</si>
  <si>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</si>
  <si>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</si>
  <si>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</si>
  <si>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</si>
  <si>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</si>
  <si>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</si>
  <si>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</si>
  <si>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</si>
  <si>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</si>
  <si>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</si>
  <si>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</si>
  <si>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</si>
  <si>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</si>
  <si>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</si>
  <si>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</si>
  <si>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</si>
  <si>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</si>
  <si>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</si>
  <si>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</si>
  <si>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</si>
  <si>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</si>
  <si>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</si>
  <si>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</si>
  <si>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</si>
  <si>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</si>
  <si>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</si>
  <si>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</si>
  <si>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</si>
  <si>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</si>
  <si>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</si>
  <si>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</si>
  <si>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</si>
  <si>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</si>
  <si>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</si>
  <si>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</si>
  <si>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</si>
  <si>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</si>
  <si>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</si>
  <si>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</si>
  <si>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</si>
  <si>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</si>
  <si>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</si>
  <si>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</si>
  <si>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</si>
  <si>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</si>
  <si>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</si>
  <si>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</si>
  <si>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</si>
  <si>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</si>
  <si>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</si>
  <si>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</si>
  <si>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</si>
  <si>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</si>
  <si>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</si>
  <si>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</si>
  <si>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</si>
  <si>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</si>
  <si>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</si>
  <si>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</si>
  <si>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</si>
  <si>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</si>
  <si>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</si>
  <si>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</si>
  <si>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</si>
  <si>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</si>
  <si>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</si>
  <si>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</si>
  <si>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</si>
  <si>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</si>
  <si>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</si>
  <si>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</si>
  <si>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</si>
  <si>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</si>
  <si>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</si>
  <si>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</si>
  <si>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</si>
  <si>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</si>
  <si>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</si>
  <si>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</si>
  <si>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</si>
  <si>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</si>
  <si>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</si>
  <si>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</si>
  <si>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</si>
  <si>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</si>
  <si>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</si>
  <si>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</si>
  <si>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</si>
  <si>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</si>
  <si>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</si>
  <si>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</si>
  <si>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</si>
  <si>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</si>
  <si>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</si>
  <si>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</si>
  <si>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</si>
  <si>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</si>
  <si>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</si>
  <si>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</si>
  <si>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</si>
  <si>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</si>
  <si>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</si>
  <si>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</si>
  <si>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</si>
  <si>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</si>
  <si>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</si>
  <si>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</si>
  <si>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</si>
  <si>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</si>
  <si>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</si>
  <si>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</si>
  <si>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</si>
  <si>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</si>
  <si>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</si>
  <si>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</si>
  <si>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</si>
  <si>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</si>
  <si>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</si>
  <si>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</si>
  <si>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</si>
  <si>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</si>
  <si>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</si>
  <si>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</si>
  <si>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</si>
  <si>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</si>
  <si>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</si>
  <si>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</si>
  <si>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</si>
  <si>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</si>
  <si>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</si>
  <si>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</si>
  <si>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</si>
  <si>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</si>
  <si>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</si>
  <si>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</si>
  <si>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</si>
  <si>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</si>
  <si>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</si>
  <si>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</si>
  <si>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</si>
  <si>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</si>
  <si>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</si>
  <si>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</si>
  <si>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</si>
  <si>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</si>
  <si>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</si>
  <si>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</si>
  <si>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</si>
  <si>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</si>
  <si>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</si>
  <si>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</si>
  <si>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</si>
  <si>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</si>
  <si>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</si>
  <si>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</si>
  <si>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</si>
  <si>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</si>
  <si>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</si>
  <si>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</si>
  <si>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</si>
  <si>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</si>
  <si>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</si>
  <si>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</si>
  <si>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</si>
  <si>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</si>
  <si>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</si>
  <si>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</si>
  <si>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</si>
  <si>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</si>
  <si>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</si>
  <si>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</si>
  <si>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</si>
  <si>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</si>
  <si>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</si>
  <si>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</si>
  <si>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</si>
  <si>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</si>
  <si>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</si>
  <si>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</si>
  <si>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</si>
  <si>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</si>
  <si>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</si>
  <si>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</si>
  <si>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</si>
  <si>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</si>
  <si>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</si>
  <si>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</si>
  <si>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</si>
  <si>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</si>
  <si>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</si>
  <si>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</si>
  <si>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</si>
  <si>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</si>
  <si>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</si>
  <si>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</si>
  <si>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</si>
  <si>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</si>
  <si>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</si>
  <si>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</si>
  <si>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</si>
  <si>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</si>
  <si>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</si>
  <si>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</si>
  <si>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</si>
  <si>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</si>
  <si>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</si>
  <si>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</si>
  <si>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</si>
  <si>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</si>
  <si>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</si>
  <si>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</si>
  <si>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</si>
  <si>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</si>
  <si>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</si>
  <si>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</si>
  <si>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</si>
  <si>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</si>
  <si>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</si>
  <si>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</si>
  <si>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</si>
  <si>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</si>
  <si>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</si>
  <si>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</si>
  <si>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</si>
  <si>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</si>
  <si>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</si>
  <si>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</si>
  <si>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</si>
  <si>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</si>
  <si>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</si>
  <si>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</si>
  <si>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</si>
  <si>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</si>
  <si>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</si>
  <si>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</si>
  <si>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</si>
  <si>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</si>
  <si>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</si>
  <si>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</si>
  <si>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</si>
  <si>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</si>
  <si>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</si>
  <si>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</si>
  <si>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</si>
  <si>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</si>
  <si>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</si>
  <si>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</si>
  <si>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</si>
  <si>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</si>
  <si>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</si>
  <si>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</si>
  <si>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</si>
  <si>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</si>
  <si>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</si>
  <si>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</si>
  <si>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</si>
  <si>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</si>
  <si>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</si>
  <si>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</si>
  <si>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</si>
  <si>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</si>
  <si>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</si>
  <si>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</si>
  <si>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</si>
  <si>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</si>
  <si>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</si>
  <si>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</si>
  <si>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</si>
  <si>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</si>
  <si>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</si>
  <si>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</si>
  <si>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</si>
  <si>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</si>
  <si>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</si>
  <si>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</si>
  <si>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</si>
  <si>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</si>
  <si>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</si>
  <si>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</si>
  <si>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</si>
  <si>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</si>
  <si>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</si>
  <si>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</si>
  <si>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</si>
  <si>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</si>
  <si>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</si>
  <si>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</si>
  <si>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</si>
  <si>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</si>
  <si>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</si>
  <si>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</si>
  <si>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</si>
  <si>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</si>
  <si>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</si>
  <si>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</si>
  <si>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</si>
  <si>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</si>
  <si>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</si>
  <si>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</si>
  <si>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</si>
  <si>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</si>
  <si>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</si>
  <si>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</si>
  <si>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</si>
  <si>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</si>
  <si>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</si>
  <si>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</si>
  <si>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</si>
  <si>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</si>
  <si>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</si>
  <si>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</si>
  <si>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</si>
  <si>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</si>
  <si>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</si>
  <si>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</si>
  <si>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</si>
  <si>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</si>
  <si>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</si>
  <si>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</si>
  <si>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</si>
  <si>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</si>
  <si>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</si>
  <si>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</si>
  <si>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</si>
  <si>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</si>
  <si>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</si>
  <si>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</si>
  <si>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</si>
  <si>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</si>
  <si>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</si>
  <si>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</si>
  <si>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</si>
  <si>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</si>
  <si>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</si>
  <si>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</si>
  <si>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</si>
  <si>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</si>
  <si>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</si>
  <si>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</si>
  <si>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</si>
  <si>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</si>
  <si>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</si>
  <si>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</si>
  <si>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</si>
  <si>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</si>
  <si>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</si>
  <si>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</si>
  <si>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</si>
  <si>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</si>
  <si>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</si>
  <si>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</si>
  <si>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</si>
  <si>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</si>
  <si>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</si>
  <si>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</si>
  <si>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</si>
  <si>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</si>
  <si>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</si>
  <si>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</si>
  <si>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</si>
  <si>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</si>
  <si>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</si>
  <si>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</si>
  <si>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</si>
  <si>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</si>
  <si>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</si>
  <si>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</si>
  <si>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</si>
  <si>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</si>
  <si>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</si>
  <si>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</si>
  <si>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</si>
  <si>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</si>
  <si>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</si>
  <si>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</si>
  <si>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</si>
  <si>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</si>
  <si>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</si>
  <si>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</si>
  <si>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</si>
  <si>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</si>
  <si>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</si>
  <si>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</si>
  <si>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</si>
  <si>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</si>
  <si>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</si>
  <si>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</si>
  <si>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</si>
  <si>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</si>
  <si>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</si>
  <si>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</si>
  <si>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</si>
  <si>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</si>
  <si>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</si>
  <si>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</si>
  <si>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</si>
  <si>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</si>
  <si>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</si>
  <si>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</si>
  <si>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</si>
  <si>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</si>
  <si>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</si>
  <si>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</si>
  <si>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</si>
  <si>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</si>
  <si>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</si>
  <si>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</si>
  <si>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</si>
  <si>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</si>
  <si>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</si>
  <si>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</si>
  <si>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</si>
  <si>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</si>
  <si>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</si>
  <si>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</si>
  <si>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</si>
  <si>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</si>
  <si>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</si>
  <si>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</si>
  <si>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</si>
  <si>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</si>
  <si>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</si>
  <si>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</si>
  <si>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</si>
  <si>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</si>
  <si>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</si>
  <si>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</si>
  <si>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</si>
  <si>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</si>
  <si>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</si>
  <si>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</si>
  <si>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</si>
  <si>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</si>
  <si>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</si>
  <si>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</si>
  <si>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</si>
  <si>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</si>
  <si>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</si>
  <si>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</si>
  <si>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</si>
  <si>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</si>
  <si>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</si>
  <si>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</si>
  <si>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</si>
  <si>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</si>
  <si>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</si>
  <si>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</si>
  <si>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</si>
  <si>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</si>
  <si>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</si>
  <si>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</si>
  <si>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</si>
  <si>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</si>
  <si>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</si>
  <si>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</si>
  <si>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</si>
  <si>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</si>
  <si>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</si>
  <si>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</si>
  <si>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</si>
  <si>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</si>
  <si>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</si>
  <si>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</si>
  <si>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</si>
  <si>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</si>
  <si>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</si>
  <si>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</si>
  <si>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</si>
  <si>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</si>
  <si>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</si>
  <si>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</si>
  <si>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</si>
  <si>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</si>
  <si>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</si>
  <si>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</si>
  <si>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</si>
  <si>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</si>
  <si>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</si>
  <si>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</si>
  <si>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</si>
  <si>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</si>
  <si>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</si>
  <si>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</si>
  <si>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</si>
  <si>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</si>
  <si>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</si>
  <si>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</si>
  <si>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</si>
  <si>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</si>
  <si>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</si>
  <si>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</si>
  <si>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</si>
  <si>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</si>
  <si>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</si>
  <si>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</si>
  <si>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</si>
  <si>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</si>
  <si>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</si>
  <si>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</si>
  <si>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</si>
  <si>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</si>
  <si>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</si>
  <si>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</si>
  <si>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</si>
  <si>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</si>
  <si>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</si>
  <si>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</si>
  <si>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</si>
  <si>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</si>
  <si>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</si>
  <si>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</si>
  <si>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</si>
  <si>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</si>
  <si>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</si>
  <si>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</si>
  <si>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</si>
  <si>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</si>
  <si>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</si>
  <si>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</si>
  <si>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</si>
  <si>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</si>
  <si>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</si>
  <si>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</si>
  <si>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</si>
  <si>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</si>
  <si>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</si>
  <si>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</si>
  <si>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</si>
  <si>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</si>
  <si>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</si>
  <si>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</si>
  <si>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</si>
  <si>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</si>
  <si>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</si>
  <si>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</si>
  <si>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</si>
  <si>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</si>
  <si>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</si>
  <si>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</si>
  <si>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</si>
  <si>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</si>
  <si>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</si>
  <si>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</si>
  <si>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</si>
  <si>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</si>
  <si>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</si>
  <si>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</si>
  <si>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</si>
  <si>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</si>
  <si>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</si>
  <si>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</si>
  <si>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</si>
  <si>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</si>
  <si>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</si>
  <si>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</si>
  <si>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</si>
  <si>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</si>
  <si>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</si>
  <si>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</si>
  <si>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</si>
  <si>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</si>
  <si>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</si>
  <si>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</si>
  <si>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</si>
  <si>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</si>
  <si>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</si>
  <si>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</si>
  <si>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</si>
  <si>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</si>
  <si>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</si>
  <si>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</si>
  <si>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</si>
  <si>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</si>
  <si>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</si>
  <si>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</si>
  <si>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</si>
  <si>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</si>
  <si>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</si>
  <si>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</si>
  <si>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</si>
  <si>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</si>
  <si>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</si>
  <si>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</si>
  <si>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</si>
  <si>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</si>
  <si>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</si>
  <si>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</si>
  <si>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</si>
  <si>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</si>
  <si>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</si>
  <si>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</si>
  <si>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</si>
  <si>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</si>
  <si>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</si>
  <si>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</si>
  <si>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</si>
  <si>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</si>
  <si>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</si>
  <si>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</si>
  <si>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</si>
  <si>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</si>
  <si>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</si>
  <si>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</si>
  <si>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</si>
  <si>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</si>
  <si>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</si>
  <si>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</si>
  <si>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</si>
  <si>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</si>
  <si>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</si>
  <si>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</si>
  <si>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</si>
  <si>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</si>
  <si>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</si>
  <si>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</si>
  <si>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</si>
  <si>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</si>
  <si>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</si>
  <si>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</si>
  <si>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</si>
  <si>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</si>
  <si>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</si>
  <si>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</si>
  <si>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</si>
  <si>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</si>
  <si>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</si>
  <si>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</si>
  <si>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</si>
  <si>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</si>
  <si>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</si>
  <si>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</si>
  <si>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</si>
  <si>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</si>
  <si>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</si>
  <si>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</si>
  <si>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</si>
  <si>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</si>
  <si>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</si>
  <si>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</si>
  <si>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</si>
  <si>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</si>
  <si>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</si>
  <si>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</si>
  <si>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</si>
  <si>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</si>
  <si>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</si>
  <si>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</si>
  <si>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</si>
  <si>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</si>
  <si>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</si>
  <si>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</si>
  <si>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</si>
  <si>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</si>
  <si>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</si>
  <si>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</si>
  <si>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</si>
  <si>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</si>
  <si>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</si>
  <si>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</si>
  <si>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</si>
  <si>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</si>
  <si>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</si>
  <si>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</si>
  <si>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</si>
  <si>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</si>
  <si>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</si>
  <si>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</si>
  <si>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</si>
  <si>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</si>
  <si>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</si>
  <si>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</si>
  <si>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</si>
  <si>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</si>
  <si>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</si>
  <si>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</si>
  <si>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</si>
  <si>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</si>
  <si>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</si>
  <si>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</si>
  <si>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</si>
  <si>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</si>
  <si>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</si>
  <si>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Zie overzicht van taaleisen volgens CEF</t>
  </si>
  <si>
    <t>Zie Referentiekader taal &amp; rekenen</t>
  </si>
  <si>
    <t>Maasland</t>
  </si>
  <si>
    <t>A. Reijm</t>
  </si>
  <si>
    <t>3F</t>
  </si>
  <si>
    <t>120 minuten</t>
  </si>
  <si>
    <t>Outdoor Activities niveau 4</t>
  </si>
  <si>
    <t>B1</t>
  </si>
  <si>
    <t>A2</t>
  </si>
  <si>
    <t>Nederlands</t>
  </si>
  <si>
    <t>Introductie</t>
  </si>
  <si>
    <t>Mentoruur</t>
  </si>
  <si>
    <t>Coaching</t>
  </si>
  <si>
    <t>K0202 Internationaal 2 werken in het buitenland</t>
  </si>
  <si>
    <t>K026 Arbo kwaliteitszorg en hulpverlening (EHBO BHV) niveau 4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</si>
  <si>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</si>
  <si>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</si>
  <si>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</si>
  <si>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</si>
  <si>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</si>
  <si>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</si>
  <si>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</si>
  <si>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</si>
  <si>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</si>
  <si>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</si>
  <si>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</si>
  <si>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</si>
  <si>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Thema 3 Inzet en bediening van machines en werktuigen</t>
  </si>
  <si>
    <t>Thema 4 Techniek en onderhoud</t>
  </si>
  <si>
    <t>Docent</t>
  </si>
  <si>
    <t>BPV Stage 1.1</t>
  </si>
  <si>
    <t>BPV Stage 2.1</t>
  </si>
  <si>
    <t>BPV Stage 2.2</t>
  </si>
  <si>
    <t>BPV Stage 3.2</t>
  </si>
  <si>
    <t>BPV Stage 3.1</t>
  </si>
  <si>
    <t>Crossover</t>
  </si>
  <si>
    <t xml:space="preserve">      Outdoorsport specialisatie</t>
  </si>
  <si>
    <t>Lesuren per week</t>
  </si>
  <si>
    <t xml:space="preserve">     EHBSO, BHV</t>
  </si>
  <si>
    <t>Project Koningsspelen</t>
  </si>
  <si>
    <t xml:space="preserve">   Bodemkunde</t>
  </si>
  <si>
    <t xml:space="preserve">   Flora en fauna</t>
  </si>
  <si>
    <t xml:space="preserve">   Lesgeven/Teambuilding</t>
  </si>
  <si>
    <t xml:space="preserve">   Trainingsleer</t>
  </si>
  <si>
    <t xml:space="preserve">   Sport&amp; gedrag</t>
  </si>
  <si>
    <t xml:space="preserve">   Lesgeven TH</t>
  </si>
  <si>
    <t xml:space="preserve">   Groen/ Natuurbeleving (levende materialen)</t>
  </si>
  <si>
    <t>Thema 5 Veiligheid, regelgeving en milieu</t>
  </si>
  <si>
    <t>Thema 6 Vakkundig, efficient en kostenbewust werken</t>
  </si>
  <si>
    <t>Thema 7 Calculeert en bewaakt het budget (JO en GPV)</t>
  </si>
  <si>
    <t>Thema 8 begeleidt medewerkers op technisch gebied</t>
  </si>
  <si>
    <t>Thema 9 Planning, organisatie en netwerken</t>
  </si>
  <si>
    <t>Maag</t>
  </si>
  <si>
    <t>Leeo</t>
  </si>
  <si>
    <t>Nibs</t>
  </si>
  <si>
    <t>Wrig</t>
  </si>
  <si>
    <t>Bobj</t>
  </si>
  <si>
    <t>Verl</t>
  </si>
  <si>
    <t xml:space="preserve">   Orientatie op Ondernemerschap</t>
  </si>
  <si>
    <t xml:space="preserve">Thema 1 Houding en communicatie </t>
  </si>
  <si>
    <t>Thema 2 Bodem, grond, water, landschap</t>
  </si>
  <si>
    <t>Leerjaar 1</t>
  </si>
  <si>
    <t>Leerjaar 2</t>
  </si>
  <si>
    <t>Leerjaar 3</t>
  </si>
  <si>
    <t>bobj</t>
  </si>
  <si>
    <t>venl</t>
  </si>
  <si>
    <t>verl</t>
  </si>
  <si>
    <t>bera</t>
  </si>
  <si>
    <t xml:space="preserve">   Groen beleving Ondernemerschap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</si>
  <si>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</si>
  <si>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</si>
  <si>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</si>
  <si>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</si>
  <si>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</si>
  <si>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</si>
  <si>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</si>
  <si>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</si>
  <si>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</si>
  <si>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CROSSOVER</t>
  </si>
  <si>
    <t xml:space="preserve">B1-K1:  Uitvoeren van organisatie- en professiegebonden taken                                                                                                                                          B1-K2:  Uitvoeren werkzaamheden ten behoeve van aanleg/inrichting en onderhoud/beheer natuur, grond en water                                                                                                                       </t>
  </si>
  <si>
    <t>Allround coordinator instructeur buitensport</t>
  </si>
  <si>
    <t>Orientatie op beroep</t>
  </si>
  <si>
    <t>Venl</t>
  </si>
  <si>
    <t>Bera</t>
  </si>
  <si>
    <t>K0165 Ondernemerschap MBO (2 maal 3 uur samen met DO3c3)</t>
  </si>
  <si>
    <t>Buitenlandweek (Ardennen, Frankrijk)</t>
  </si>
  <si>
    <t>ICT (combi DO1c3)</t>
  </si>
  <si>
    <t>BPV Stage 1.2</t>
  </si>
  <si>
    <t>Outdoor projecten (lesblok 4 maandag en dinsdag 3 weken 6u/dag)</t>
  </si>
  <si>
    <t>managementplan</t>
  </si>
  <si>
    <t>Project Groen ( 2 dgn)</t>
  </si>
  <si>
    <t>ATB's</t>
  </si>
  <si>
    <t>ned</t>
  </si>
  <si>
    <t>rek</t>
  </si>
  <si>
    <t>eng</t>
  </si>
  <si>
    <t>ict</t>
  </si>
  <si>
    <t>llb</t>
  </si>
  <si>
    <t>gn</t>
  </si>
  <si>
    <t>bk</t>
  </si>
  <si>
    <t>ff</t>
  </si>
  <si>
    <t>sg</t>
  </si>
  <si>
    <t>ll</t>
  </si>
  <si>
    <t>mv</t>
  </si>
  <si>
    <t>to</t>
  </si>
  <si>
    <t>bhv</t>
  </si>
  <si>
    <t>ond</t>
  </si>
  <si>
    <t>tb</t>
  </si>
  <si>
    <t>tl</t>
  </si>
  <si>
    <t>vpvb</t>
  </si>
  <si>
    <t>k_ond</t>
  </si>
  <si>
    <t>k_int</t>
  </si>
  <si>
    <t>k_oss</t>
  </si>
  <si>
    <t>mu</t>
  </si>
  <si>
    <t>Koningsspelen</t>
  </si>
  <si>
    <t>ks</t>
  </si>
  <si>
    <t>verl/rodh</t>
  </si>
  <si>
    <t>2019-2020</t>
  </si>
  <si>
    <t>Appm</t>
  </si>
  <si>
    <t>K0825 Outdoor Activiteiten</t>
  </si>
  <si>
    <t>K0995 Outdoor Instructeur</t>
  </si>
  <si>
    <t>K0913 Instructeur Overige sporten</t>
  </si>
  <si>
    <t>Uren</t>
  </si>
  <si>
    <t>2,2,2,2,2,2,0,0</t>
  </si>
  <si>
    <t>venl/bobj</t>
  </si>
  <si>
    <t>Bobj/Venl</t>
  </si>
  <si>
    <t>Engels (Combi Groen niv 4)</t>
  </si>
  <si>
    <t>Venl/Bobj</t>
  </si>
  <si>
    <t>1,1,0,0,1,1,0,0</t>
  </si>
  <si>
    <t>1,1,1,1,1,1,0,0</t>
  </si>
  <si>
    <t>0,0,0,0,0,01,1</t>
  </si>
  <si>
    <t>1,1,0,0,0,0,0,0</t>
  </si>
  <si>
    <t>0,0,0,0,1,1,0,0</t>
  </si>
  <si>
    <t>0,0,1,1,0,0,0,0</t>
  </si>
  <si>
    <t>4,4,4,4,4,4,0,0</t>
  </si>
  <si>
    <t>1,1,1,1,1,1,1,0</t>
  </si>
  <si>
    <t>1,1,2,2,1,1,0,0</t>
  </si>
  <si>
    <t>1,1,2,2,2,2,0,0</t>
  </si>
  <si>
    <t>0,0,2,2,2,2,0,0</t>
  </si>
  <si>
    <t>3,3,3,3,2,2,0,0</t>
  </si>
  <si>
    <t>0,1,1,1,0,0,0,0</t>
  </si>
  <si>
    <t>0,1,0,0,0,0,0,0</t>
  </si>
  <si>
    <t>0,3,3,3,3,3,0,0</t>
  </si>
  <si>
    <t>0,2,2,2,2,2,0,0</t>
  </si>
  <si>
    <t>0,0,0,0,6,6,0,0</t>
  </si>
  <si>
    <t>0,4,4,4,4,4,0,0</t>
  </si>
  <si>
    <t>2,2,3,3,0,0,0,0</t>
  </si>
  <si>
    <t>Loopbaan en burgerschap (combi DO1f4)</t>
  </si>
  <si>
    <t>0,0,1,1,1,1,0,0</t>
  </si>
  <si>
    <t>rie</t>
  </si>
  <si>
    <t>k</t>
  </si>
  <si>
    <t>-</t>
  </si>
  <si>
    <t>oss</t>
  </si>
  <si>
    <t>4,4,4,4,4,4,7,0</t>
  </si>
  <si>
    <t xml:space="preserve">B1-K1:  Uitvoeren van organisatie- en professiegebonden taken  B1-K2:  Uitvoeren werkzaamheden ten behoeve van aanleg/inrichting en onderhoud/beheer natuur, grond en water </t>
  </si>
  <si>
    <t xml:space="preserve">B1-K1-W1:  Werft en informeert sport- en beweegklanten, -gasten en deelnemers   
B1-K1-W2:  Stemt de werkzaamheden af  
B1-K1-W3:  Past EHBSO en reanimatie toe  
B1-K1-W4:  Verricht beheer- en onderhoudstaken  
B1-K1-W5:  Voert front- en backofficewerkzaamheden uit 
B1-K1-W6:  Onderhoudt contacten met relevante personen en organisaties  
B1-K1-W7:  Werkt aan de eigen deskundigheid
B1-K1-W8:  Werkt aan het bevorderen en bewaken van kwaliteitszorg
B1-K1-W9:  Evalueert de sport- en beweegwerkzaamheden                                                   B1-K2-W1:  Draagt zorg voor natuur, grond en water
B1-K2-W2:  Hanteert gereedschappen ten behoeve van aanleg/inrichting en beheer/onderhoud
B1-K2-W3:  Communiceert met klanten, gasten, deelnemers, opdrachtgevers, publiek en/of derden
B1-K2-W4:  Voert voorbereidende en afrondende werkzaamheden rondom aanleg/inrichting en onderhoud/beheer uit
B1-K3:  Coördineren en uitvoeren van sport- en beweegprojecten
B1-K3-W1:  Stelt een projectplan op voor een sport- en beweegproject
B1-K3-W2:  Bereidt het sport- en beweegproject voor
B1-K3-W3:  Voert het sport- en beweegproject uit                                                                             </t>
  </si>
  <si>
    <t>B1-K1-W4:  Verricht beheer- en onderhoudstaken                                                               B1-K2-W1:  Draagt zorg voor natuur, grond en water
B1-K2-W2:  Hanteert gereedschappen ten behoeve van aanleg/inrichting en beheer/onderhoud
B1-K2-W3:  Communiceert met klanten, gasten, deelnemers, opdrachtgevers, publiek en/of derden
B1-K2-W4:  Voert voorbereidende en afrondende werkzaamheden rondom aanleg/inrichting en onderhoud/beheer uit</t>
  </si>
  <si>
    <t>Minimaal 4 uur</t>
  </si>
  <si>
    <t>Minimaal 5 dagen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</si>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</sst>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0" borderId="61" xfId="1" applyNumberFormat="1" applyFont="1" applyFill="1" applyBorder="1" applyProtection="1">
      <protection locked="0"/>
    </xf>
    <xf numFmtId="164" fontId="21" fillId="7" borderId="61" xfId="1" applyNumberFormat="1" applyFont="1" applyFill="1" applyBorder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9" fillId="0" borderId="1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9" borderId="0" xfId="0" applyFont="1" applyFill="1" applyProtection="1">
      <protection locked="0"/>
    </xf>
    <xf numFmtId="0" fontId="21" fillId="2" borderId="0" xfId="0" applyFont="1" applyFill="1" applyAlignment="1" applyProtection="1">
      <alignment vertical="top"/>
      <protection locked="0"/>
    </xf>
    <xf numFmtId="0" fontId="21" fillId="50" borderId="0" xfId="0" applyFont="1" applyFill="1" applyProtection="1">
      <protection locked="0"/>
    </xf>
    <xf numFmtId="0" fontId="21" fillId="51" borderId="0" xfId="0" applyFont="1" applyFill="1" applyProtection="1">
      <protection locked="0"/>
    </xf>
    <xf numFmtId="0" fontId="22" fillId="9" borderId="0" xfId="0" applyFont="1" applyFill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1" fillId="7" borderId="0" xfId="1" applyNumberFormat="1" applyFont="1" applyFill="1" applyBorder="1" applyProtection="1">
      <protection locked="0"/>
    </xf>
    <xf numFmtId="0" fontId="24" fillId="0" borderId="0" xfId="2" applyFont="1" applyFill="1" applyBorder="1" applyAlignment="1" applyProtection="1">
      <alignment horizontal="right"/>
      <protection locked="0"/>
    </xf>
    <xf numFmtId="0" fontId="54" fillId="9" borderId="3" xfId="0" applyFont="1" applyFill="1" applyBorder="1" applyAlignment="1" applyProtection="1">
      <protection locked="0"/>
    </xf>
    <xf numFmtId="0" fontId="54" fillId="9" borderId="62" xfId="0" applyFont="1" applyFill="1" applyBorder="1" applyAlignment="1" applyProtection="1">
      <protection locked="0"/>
    </xf>
    <xf numFmtId="0" fontId="54" fillId="9" borderId="4" xfId="0" applyFont="1" applyFill="1" applyBorder="1" applyAlignment="1" applyProtection="1">
      <protection locked="0"/>
    </xf>
    <xf numFmtId="0" fontId="54" fillId="9" borderId="4" xfId="0" applyFont="1" applyFill="1" applyBorder="1" applyAlignment="1" applyProtection="1">
      <alignment horizontal="center"/>
      <protection locked="0"/>
    </xf>
    <xf numFmtId="0" fontId="54" fillId="50" borderId="3" xfId="0" applyFont="1" applyFill="1" applyBorder="1" applyAlignment="1" applyProtection="1">
      <protection locked="0"/>
    </xf>
    <xf numFmtId="0" fontId="54" fillId="50" borderId="62" xfId="0" applyFont="1" applyFill="1" applyBorder="1" applyAlignment="1" applyProtection="1">
      <protection locked="0"/>
    </xf>
    <xf numFmtId="0" fontId="54" fillId="50" borderId="4" xfId="0" applyFont="1" applyFill="1" applyBorder="1" applyAlignment="1" applyProtection="1">
      <protection locked="0"/>
    </xf>
    <xf numFmtId="0" fontId="54" fillId="0" borderId="0" xfId="0" applyFont="1" applyFill="1" applyBorder="1" applyAlignment="1" applyProtection="1">
      <protection locked="0"/>
    </xf>
    <xf numFmtId="164" fontId="21" fillId="0" borderId="0" xfId="0" applyNumberFormat="1" applyFont="1" applyFill="1" applyAlignment="1" applyProtection="1">
      <alignment horizontal="left"/>
      <protection locked="0"/>
    </xf>
    <xf numFmtId="0" fontId="58" fillId="0" borderId="1" xfId="2" applyFont="1" applyFill="1" applyBorder="1" applyProtection="1">
      <protection locked="0"/>
    </xf>
    <xf numFmtId="0" fontId="10" fillId="9" borderId="0" xfId="0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59" fillId="0" borderId="1" xfId="1" applyNumberFormat="1" applyFont="1" applyFill="1" applyBorder="1" applyProtection="1">
      <protection locked="0"/>
    </xf>
    <xf numFmtId="164" fontId="53" fillId="0" borderId="1" xfId="1" applyNumberFormat="1" applyFont="1" applyFill="1" applyBorder="1" applyProtection="1">
      <protection locked="0"/>
    </xf>
    <xf numFmtId="164" fontId="21" fillId="0" borderId="1" xfId="1" applyNumberFormat="1" applyFont="1" applyFill="1" applyBorder="1" applyAlignment="1" applyProtection="1">
      <alignment horizontal="left"/>
      <protection locked="0"/>
    </xf>
    <xf numFmtId="164" fontId="53" fillId="7" borderId="1" xfId="1" applyNumberFormat="1" applyFont="1" applyFill="1" applyBorder="1" applyProtection="1">
      <protection locked="0"/>
    </xf>
    <xf numFmtId="164" fontId="53" fillId="0" borderId="0" xfId="1" applyNumberFormat="1" applyFont="1" applyFill="1" applyBorder="1" applyProtection="1">
      <protection locked="0"/>
    </xf>
    <xf numFmtId="0" fontId="53" fillId="2" borderId="0" xfId="0" applyFont="1" applyFill="1" applyBorder="1" applyAlignment="1" applyProtection="1">
      <alignment vertical="top"/>
      <protection locked="0"/>
    </xf>
    <xf numFmtId="164" fontId="53" fillId="7" borderId="0" xfId="1" applyNumberFormat="1" applyFont="1" applyFill="1" applyBorder="1" applyProtection="1">
      <protection locked="0"/>
    </xf>
    <xf numFmtId="0" fontId="9" fillId="9" borderId="1" xfId="2" applyFont="1" applyFill="1" applyBorder="1" applyProtection="1">
      <protection locked="0"/>
    </xf>
    <xf numFmtId="0" fontId="21" fillId="9" borderId="0" xfId="0" applyFont="1" applyFill="1" applyBorder="1" applyProtection="1">
      <protection locked="0"/>
    </xf>
    <xf numFmtId="164" fontId="21" fillId="9" borderId="5" xfId="1" applyNumberFormat="1" applyFont="1" applyFill="1" applyBorder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62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0" fillId="0" borderId="62" xfId="0" applyBorder="1" applyAlignment="1" applyProtection="1">
      <alignment horizontal="left"/>
      <protection locked="0"/>
    </xf>
    <xf numFmtId="0" fontId="0" fillId="0" borderId="61" xfId="0" applyBorder="1" applyAlignment="1" applyProtection="1">
      <alignment horizontal="left"/>
      <protection locked="0"/>
    </xf>
    <xf numFmtId="0" fontId="21" fillId="10" borderId="0" xfId="0" applyFont="1" applyFill="1" applyBorder="1" applyAlignment="1" applyProtection="1">
      <protection locked="0"/>
    </xf>
    <xf numFmtId="0" fontId="21" fillId="10" borderId="0" xfId="0" applyFont="1" applyFill="1" applyProtection="1">
      <protection locked="0"/>
    </xf>
    <xf numFmtId="0" fontId="22" fillId="10" borderId="15" xfId="0" applyFont="1" applyFill="1" applyBorder="1" applyAlignment="1" applyProtection="1">
      <alignment horizontal="center"/>
      <protection locked="0"/>
    </xf>
    <xf numFmtId="0" fontId="22" fillId="10" borderId="17" xfId="0" applyFont="1" applyFill="1" applyBorder="1" applyAlignment="1" applyProtection="1">
      <alignment horizontal="center"/>
      <protection locked="0"/>
    </xf>
    <xf numFmtId="0" fontId="22" fillId="10" borderId="16" xfId="0" applyFont="1" applyFill="1" applyBorder="1" applyAlignment="1" applyProtection="1">
      <alignment horizontal="center"/>
      <protection locked="0"/>
    </xf>
    <xf numFmtId="0" fontId="23" fillId="10" borderId="0" xfId="0" applyFont="1" applyFill="1" applyProtection="1">
      <protection locked="0"/>
    </xf>
  </cellXfs>
  <cellStyles count="48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mma 3" xfId="47" xr:uid="{00000000-0005-0000-0000-000020000000}"/>
    <cellStyle name="Kop 1 2" xfId="33" xr:uid="{00000000-0005-0000-0000-000021000000}"/>
    <cellStyle name="Kop 2 2" xfId="34" xr:uid="{00000000-0005-0000-0000-000022000000}"/>
    <cellStyle name="Kop 3 2" xfId="35" xr:uid="{00000000-0005-0000-0000-000023000000}"/>
    <cellStyle name="Kop 4 2" xfId="36" xr:uid="{00000000-0005-0000-0000-000024000000}"/>
    <cellStyle name="Neutraal 2" xfId="37" xr:uid="{00000000-0005-0000-0000-000025000000}"/>
    <cellStyle name="Notitie 2" xfId="38" xr:uid="{00000000-0005-0000-0000-000026000000}"/>
    <cellStyle name="Ongeldig 2" xfId="39" xr:uid="{00000000-0005-0000-0000-000027000000}"/>
    <cellStyle name="Procent" xfId="3" builtinId="5"/>
    <cellStyle name="Standaard" xfId="0" builtinId="0"/>
    <cellStyle name="Standaard 2" xfId="40" xr:uid="{00000000-0005-0000-0000-00002A000000}"/>
    <cellStyle name="Titel 2" xfId="41" xr:uid="{00000000-0005-0000-0000-00002B000000}"/>
    <cellStyle name="Totaal 2" xfId="42" xr:uid="{00000000-0005-0000-0000-00002C000000}"/>
    <cellStyle name="Uitvoer 2" xfId="43" xr:uid="{00000000-0005-0000-0000-00002D000000}"/>
    <cellStyle name="Verklarende tekst 2" xfId="44" xr:uid="{00000000-0005-0000-0000-00002E000000}"/>
    <cellStyle name="Waarschuwingstekst 2" xfId="45" xr:uid="{00000000-0005-0000-0000-00002F000000}"/>
  </cellStyles>
  <dxfs count="74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00"/>
      <color rgb="FFFF3300"/>
      <color rgb="FFFF66FF"/>
      <color rgb="FF6699FF"/>
      <color rgb="FF00FF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/Users/jcvwijk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file:///C:/Users/jcvwijk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file:///C:/Users/jcvwijk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comments" Target="../comments2.xml"/><Relationship Id="rId2" Type="http://schemas.openxmlformats.org/officeDocument/2006/relationships/hyperlink" Target="file:///C:/Users/jcvwijk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file:///C:/Users/jcvwijk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file:///C:/Users/jcvwijk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file:///C:/Users/jcvwijk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file:///C:/Users/jcvwijk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file:///C:/Users/jcvwijk/Wvbommel01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13" zoomScale="80" zoomScaleNormal="80" workbookViewId="0">
      <selection activeCell="W31" sqref="W31"/>
    </sheetView>
  </sheetViews>
  <sheetFormatPr defaultRowHeight="13.8" x14ac:dyDescent="0.3"/>
  <cols>
    <col min="1" max="1" width="1.6640625" style="277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4" customWidth="1"/>
    <col min="8" max="8" width="4.5546875" style="294" customWidth="1"/>
    <col min="9" max="10" width="1.6640625" style="294" customWidth="1"/>
    <col min="11" max="11" width="11.6640625" style="294" customWidth="1"/>
    <col min="12" max="14" width="1.6640625" style="294" customWidth="1"/>
    <col min="15" max="15" width="11.6640625" style="294" customWidth="1"/>
    <col min="16" max="18" width="1.6640625" style="294" customWidth="1"/>
    <col min="19" max="19" width="11.6640625" style="294" customWidth="1"/>
    <col min="20" max="22" width="1.6640625" style="294" customWidth="1"/>
    <col min="23" max="23" width="11.6640625" style="294" customWidth="1"/>
    <col min="24" max="25" width="6.88671875" style="67" customWidth="1"/>
    <col min="26" max="26" width="8.88671875" style="277"/>
    <col min="27" max="41" width="9.109375" style="277"/>
    <col min="42" max="43" width="8.88671875" style="277"/>
    <col min="44" max="44" width="12.109375" style="277" customWidth="1"/>
    <col min="45" max="45" width="8.88671875" style="277" customWidth="1"/>
    <col min="46" max="51" width="5.33203125" style="277" customWidth="1"/>
    <col min="52" max="58" width="8.88671875" style="277" customWidth="1"/>
    <col min="59" max="125" width="8.88671875" style="277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7" customFormat="1" ht="14.25" customHeight="1" thickBot="1" x14ac:dyDescent="0.3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872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35">
      <c r="B2" s="262"/>
      <c r="C2" s="263" t="s">
        <v>143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881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35">
      <c r="B3" s="143"/>
      <c r="C3" s="64" t="s">
        <v>1061</v>
      </c>
      <c r="D3" s="266"/>
      <c r="E3" s="140"/>
      <c r="F3" s="391" t="s">
        <v>951</v>
      </c>
      <c r="G3" s="392"/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3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35">
      <c r="B4" s="143"/>
      <c r="C4" s="267" t="s">
        <v>136</v>
      </c>
      <c r="D4" s="268" t="s">
        <v>137</v>
      </c>
      <c r="E4" s="140"/>
      <c r="F4" s="269"/>
      <c r="G4" s="270" t="s">
        <v>140</v>
      </c>
      <c r="H4" s="270"/>
      <c r="I4" s="394" t="s">
        <v>142</v>
      </c>
      <c r="J4" s="394"/>
      <c r="K4" s="394"/>
      <c r="L4" s="394"/>
      <c r="M4" s="394"/>
      <c r="N4" s="394"/>
      <c r="O4" s="394"/>
      <c r="P4" s="394"/>
      <c r="Q4" s="394"/>
      <c r="R4" s="394"/>
      <c r="S4" s="394"/>
      <c r="T4" s="394"/>
      <c r="U4" s="394"/>
      <c r="V4" s="394"/>
      <c r="W4" s="394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35">
      <c r="B5" s="143"/>
      <c r="C5" s="49" t="s">
        <v>884</v>
      </c>
      <c r="D5" s="183">
        <v>3</v>
      </c>
      <c r="E5" s="271"/>
      <c r="F5" s="397">
        <v>26000</v>
      </c>
      <c r="G5" s="398"/>
      <c r="H5" s="395" t="str">
        <f>IFERROR(VLOOKUP(F5,db_crebolijst_all!A3:S497,17),"1")</f>
        <v>Dierverzorging 23214 (Vakbekwaam medewerker dierverzorging)</v>
      </c>
      <c r="I5" s="395"/>
      <c r="J5" s="395"/>
      <c r="K5" s="395"/>
      <c r="L5" s="395"/>
      <c r="M5" s="395"/>
      <c r="N5" s="395"/>
      <c r="O5" s="395"/>
      <c r="P5" s="395"/>
      <c r="Q5" s="395"/>
      <c r="R5" s="395"/>
      <c r="S5" s="395"/>
      <c r="T5" s="395"/>
      <c r="U5" s="395"/>
      <c r="V5" s="395"/>
      <c r="W5" s="395"/>
      <c r="X5" s="396"/>
      <c r="Y5" s="144"/>
      <c r="AA5" s="281"/>
      <c r="AB5" s="281"/>
      <c r="AC5" s="282" t="s">
        <v>910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35">
      <c r="B6" s="143"/>
      <c r="C6" s="272" t="s">
        <v>138</v>
      </c>
      <c r="D6" s="273" t="s">
        <v>139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873</v>
      </c>
      <c r="AU6" s="284" t="s">
        <v>866</v>
      </c>
      <c r="AV6" s="284" t="s">
        <v>874</v>
      </c>
      <c r="AW6" s="284" t="s">
        <v>874</v>
      </c>
      <c r="AX6" s="284" t="s">
        <v>876</v>
      </c>
      <c r="AY6" s="284" t="s">
        <v>877</v>
      </c>
    </row>
    <row r="7" spans="2:51" ht="15.75" customHeight="1" thickBot="1" x14ac:dyDescent="0.35">
      <c r="B7" s="143"/>
      <c r="C7" s="148" t="s">
        <v>7</v>
      </c>
      <c r="D7" s="315">
        <f>IFERROR(VLOOKUP(F5,db_crebolijst_all!A3:Q497,db_crebolijst_all!J1),"gcg")</f>
        <v>3</v>
      </c>
      <c r="E7" s="271"/>
      <c r="F7" s="379" t="s">
        <v>141</v>
      </c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0"/>
      <c r="S7" s="380"/>
      <c r="T7" s="380"/>
      <c r="U7" s="380"/>
      <c r="V7" s="380"/>
      <c r="W7" s="380"/>
      <c r="X7" s="381"/>
      <c r="Y7" s="144"/>
      <c r="AR7" s="280" t="str">
        <f>CONCATENATE(C7,";",D5+AS10)</f>
        <v>BOL;3</v>
      </c>
      <c r="AS7" s="285" t="s">
        <v>191</v>
      </c>
      <c r="AT7" s="286">
        <f>VLOOKUP($AR$7,db_duur!$B$2:$J$11,4)</f>
        <v>700</v>
      </c>
      <c r="AU7" s="286"/>
      <c r="AV7" s="286"/>
      <c r="AW7" s="286"/>
      <c r="AX7" s="286"/>
      <c r="AY7" s="287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379" t="s">
        <v>10</v>
      </c>
      <c r="G9" s="380"/>
      <c r="H9" s="402"/>
      <c r="I9" s="136"/>
      <c r="J9" s="399" t="s">
        <v>11</v>
      </c>
      <c r="K9" s="400"/>
      <c r="L9" s="401"/>
      <c r="M9" s="136"/>
      <c r="N9" s="399" t="s">
        <v>12</v>
      </c>
      <c r="O9" s="400"/>
      <c r="P9" s="401"/>
      <c r="Q9" s="137"/>
      <c r="R9" s="399" t="s">
        <v>15</v>
      </c>
      <c r="S9" s="400"/>
      <c r="T9" s="401"/>
      <c r="U9" s="137"/>
      <c r="V9" s="379" t="s">
        <v>4</v>
      </c>
      <c r="W9" s="380"/>
      <c r="X9" s="381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5">
        <v>550</v>
      </c>
      <c r="L10" s="136"/>
      <c r="M10" s="136"/>
      <c r="N10" s="136"/>
      <c r="O10" s="185">
        <v>550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61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1000</v>
      </c>
      <c r="L12" s="136"/>
      <c r="M12" s="136"/>
      <c r="N12" s="136"/>
      <c r="O12" s="66">
        <f>SUM(O10:O11)</f>
        <v>1000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79" t="s">
        <v>10</v>
      </c>
      <c r="G16" s="380"/>
      <c r="H16" s="381"/>
      <c r="I16" s="74"/>
      <c r="J16" s="379" t="s">
        <v>11</v>
      </c>
      <c r="K16" s="380"/>
      <c r="L16" s="381"/>
      <c r="M16" s="74"/>
      <c r="N16" s="379" t="s">
        <v>12</v>
      </c>
      <c r="O16" s="380"/>
      <c r="P16" s="381"/>
      <c r="Q16" s="75"/>
      <c r="R16" s="379" t="s">
        <v>15</v>
      </c>
      <c r="S16" s="380"/>
      <c r="T16" s="381"/>
      <c r="U16" s="75"/>
      <c r="V16" s="379" t="s">
        <v>4</v>
      </c>
      <c r="W16" s="380"/>
      <c r="X16" s="381"/>
      <c r="Y16" s="76"/>
      <c r="AR16" s="288"/>
      <c r="AS16" s="28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82" t="s">
        <v>191</v>
      </c>
      <c r="D18" s="78"/>
      <c r="F18" s="385">
        <f>IFERROR(W10*(1+$C$10),AC5)</f>
        <v>1926</v>
      </c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  <c r="W18" s="386"/>
      <c r="X18" s="387"/>
      <c r="Y18" s="76"/>
    </row>
    <row r="19" spans="2:25" ht="10.199999999999999" customHeight="1" thickBot="1" x14ac:dyDescent="0.35">
      <c r="B19" s="72"/>
      <c r="C19" s="383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83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83"/>
      <c r="D21" s="74" t="s">
        <v>29</v>
      </c>
      <c r="E21" s="83"/>
      <c r="F21" s="84"/>
      <c r="G21" s="291">
        <f>G10*(1+$C$10)</f>
        <v>749</v>
      </c>
      <c r="H21" s="86"/>
      <c r="I21" s="75"/>
      <c r="J21" s="87"/>
      <c r="K21" s="291">
        <f>K10*(1+$C$10)</f>
        <v>588.5</v>
      </c>
      <c r="L21" s="86"/>
      <c r="M21" s="75"/>
      <c r="N21" s="87"/>
      <c r="O21" s="291">
        <f>O10*(1+$C$10)</f>
        <v>588.5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1926</v>
      </c>
      <c r="X21" s="86"/>
      <c r="Y21" s="76"/>
    </row>
    <row r="22" spans="2:25" ht="10.199999999999999" customHeight="1" x14ac:dyDescent="0.3">
      <c r="B22" s="72"/>
      <c r="C22" s="383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83"/>
      <c r="D23" s="75" t="s">
        <v>17</v>
      </c>
      <c r="E23" s="89"/>
      <c r="F23" s="90"/>
      <c r="G23" s="291">
        <f>Opleidingsplan!J126+Opleidingsplan!L126</f>
        <v>742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83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83"/>
      <c r="D25" s="75" t="s">
        <v>18</v>
      </c>
      <c r="E25" s="73"/>
      <c r="F25" s="88"/>
      <c r="G25" s="75"/>
      <c r="H25" s="86"/>
      <c r="I25" s="75"/>
      <c r="J25" s="87"/>
      <c r="K25" s="291">
        <f>Opleidingsplan!AO126+Opleidingsplan!AM126</f>
        <v>577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83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83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Opleidingsplan!BR126+Opleidingsplan!BP126</f>
        <v>587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83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83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Opleidingsplan!CP126</f>
        <v>0</v>
      </c>
      <c r="T29" s="86"/>
      <c r="U29" s="75"/>
      <c r="V29" s="87"/>
      <c r="W29" s="85">
        <f>+G23+K25+O27+S29</f>
        <v>1906</v>
      </c>
      <c r="X29" s="86"/>
      <c r="Y29" s="76"/>
    </row>
    <row r="30" spans="2:25" ht="10.199999999999999" customHeight="1" x14ac:dyDescent="0.3">
      <c r="B30" s="72"/>
      <c r="C30" s="383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83"/>
      <c r="D31" s="74" t="s">
        <v>4</v>
      </c>
      <c r="E31" s="83"/>
      <c r="F31" s="88"/>
      <c r="G31" s="292">
        <f>+G23-G21</f>
        <v>-7</v>
      </c>
      <c r="H31" s="86"/>
      <c r="I31" s="75"/>
      <c r="J31" s="87"/>
      <c r="K31" s="292">
        <f>+K25-K21</f>
        <v>-11.5</v>
      </c>
      <c r="L31" s="86"/>
      <c r="M31" s="75"/>
      <c r="N31" s="87"/>
      <c r="O31" s="292">
        <f>+O27-O21</f>
        <v>-1.5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-20</v>
      </c>
      <c r="X31" s="86"/>
      <c r="Y31" s="76"/>
    </row>
    <row r="32" spans="2:25" ht="10.199999999999999" customHeight="1" thickBot="1" x14ac:dyDescent="0.35">
      <c r="B32" s="72"/>
      <c r="C32" s="384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82" t="s">
        <v>0</v>
      </c>
      <c r="D34" s="78"/>
      <c r="F34" s="385">
        <f>W11*(1+$C$11)</f>
        <v>1200</v>
      </c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387"/>
      <c r="Y34" s="76"/>
    </row>
    <row r="35" spans="2:25" ht="10.199999999999999" customHeight="1" thickBot="1" x14ac:dyDescent="0.35">
      <c r="B35" s="72"/>
      <c r="C35" s="383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83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83"/>
      <c r="D37" s="74" t="s">
        <v>29</v>
      </c>
      <c r="E37" s="83"/>
      <c r="F37" s="84"/>
      <c r="G37" s="291">
        <f>G11*(1+$C$11)</f>
        <v>300</v>
      </c>
      <c r="H37" s="76"/>
      <c r="I37" s="77"/>
      <c r="J37" s="88"/>
      <c r="K37" s="291">
        <f>K11*(1+$C$11)</f>
        <v>450</v>
      </c>
      <c r="L37" s="86"/>
      <c r="M37" s="75"/>
      <c r="N37" s="87"/>
      <c r="O37" s="291">
        <f>O11*(1+$C$11)</f>
        <v>450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383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83"/>
      <c r="D39" s="75" t="s">
        <v>17</v>
      </c>
      <c r="E39" s="89"/>
      <c r="F39" s="90"/>
      <c r="G39" s="291">
        <f>Opleidingsplan!K126</f>
        <v>332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83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83"/>
      <c r="D41" s="75" t="s">
        <v>18</v>
      </c>
      <c r="E41" s="73"/>
      <c r="F41" s="88"/>
      <c r="G41" s="75"/>
      <c r="H41" s="86"/>
      <c r="I41" s="75"/>
      <c r="J41" s="87"/>
      <c r="K41" s="291">
        <f>Opleidingsplan!AN126</f>
        <v>464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83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83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Opleidingsplan!BQ126</f>
        <v>480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83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83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Opleidingsplan!CQ126</f>
        <v>0</v>
      </c>
      <c r="T45" s="86"/>
      <c r="U45" s="75"/>
      <c r="V45" s="87"/>
      <c r="W45" s="85">
        <f>+G39+K41+O43+S45</f>
        <v>1276</v>
      </c>
      <c r="X45" s="86"/>
      <c r="Y45" s="76"/>
    </row>
    <row r="46" spans="2:25" ht="10.199999999999999" customHeight="1" x14ac:dyDescent="0.3">
      <c r="B46" s="72"/>
      <c r="C46" s="383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83"/>
      <c r="D47" s="74" t="s">
        <v>4</v>
      </c>
      <c r="E47" s="83"/>
      <c r="F47" s="88"/>
      <c r="G47" s="292">
        <f>+G39-G37</f>
        <v>32</v>
      </c>
      <c r="H47" s="86"/>
      <c r="I47" s="75"/>
      <c r="J47" s="87"/>
      <c r="K47" s="292">
        <f>+K41-K37</f>
        <v>14</v>
      </c>
      <c r="L47" s="86"/>
      <c r="M47" s="75"/>
      <c r="N47" s="87"/>
      <c r="O47" s="292">
        <f>+O43-O37</f>
        <v>30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76</v>
      </c>
      <c r="X47" s="86"/>
      <c r="Y47" s="76"/>
    </row>
    <row r="48" spans="2:25" ht="10.199999999999999" customHeight="1" thickBot="1" x14ac:dyDescent="0.35">
      <c r="B48" s="72"/>
      <c r="C48" s="384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73" t="s">
        <v>4</v>
      </c>
      <c r="D50" s="78"/>
      <c r="E50" s="73"/>
      <c r="F50" s="376">
        <f>F18+F34+W12-W11-W10</f>
        <v>3126</v>
      </c>
      <c r="G50" s="377"/>
      <c r="H50" s="377"/>
      <c r="I50" s="377"/>
      <c r="J50" s="377"/>
      <c r="K50" s="377"/>
      <c r="L50" s="377"/>
      <c r="M50" s="377"/>
      <c r="N50" s="377"/>
      <c r="O50" s="377"/>
      <c r="P50" s="377"/>
      <c r="Q50" s="377"/>
      <c r="R50" s="377"/>
      <c r="S50" s="377"/>
      <c r="T50" s="377"/>
      <c r="U50" s="377"/>
      <c r="V50" s="377"/>
      <c r="W50" s="377"/>
      <c r="X50" s="378"/>
      <c r="Y50" s="76"/>
    </row>
    <row r="51" spans="1:125" ht="10.199999999999999" customHeight="1" thickBot="1" x14ac:dyDescent="0.35">
      <c r="B51" s="72"/>
      <c r="C51" s="374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74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74"/>
      <c r="D53" s="74" t="s">
        <v>29</v>
      </c>
      <c r="E53" s="83"/>
      <c r="F53" s="84"/>
      <c r="G53" s="291">
        <f>+G21+G37</f>
        <v>1049</v>
      </c>
      <c r="H53" s="76"/>
      <c r="I53" s="77"/>
      <c r="J53" s="88"/>
      <c r="K53" s="291">
        <f>+K21+K37</f>
        <v>1038.5</v>
      </c>
      <c r="L53" s="86"/>
      <c r="M53" s="75"/>
      <c r="N53" s="87"/>
      <c r="O53" s="291">
        <f>+O21+O37</f>
        <v>1038.5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3126</v>
      </c>
      <c r="X53" s="100"/>
      <c r="Y53" s="76"/>
      <c r="AP53" s="288"/>
    </row>
    <row r="54" spans="1:125" ht="10.199999999999999" customHeight="1" x14ac:dyDescent="0.3">
      <c r="B54" s="72"/>
      <c r="C54" s="374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3">
      <c r="B55" s="72"/>
      <c r="C55" s="374"/>
      <c r="D55" s="74" t="s">
        <v>191</v>
      </c>
      <c r="E55" s="83"/>
      <c r="F55" s="84"/>
      <c r="G55" s="291">
        <f>G23</f>
        <v>742</v>
      </c>
      <c r="H55" s="86"/>
      <c r="I55" s="75"/>
      <c r="J55" s="87"/>
      <c r="K55" s="291">
        <f>K25</f>
        <v>577</v>
      </c>
      <c r="L55" s="86"/>
      <c r="M55" s="75"/>
      <c r="N55" s="87"/>
      <c r="O55" s="291">
        <f>O27</f>
        <v>587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1906</v>
      </c>
      <c r="X55" s="100"/>
      <c r="Y55" s="76"/>
    </row>
    <row r="56" spans="1:125" ht="14.25" customHeight="1" x14ac:dyDescent="0.3">
      <c r="B56" s="72"/>
      <c r="C56" s="374"/>
      <c r="D56" s="74" t="s">
        <v>0</v>
      </c>
      <c r="E56" s="83"/>
      <c r="F56" s="84"/>
      <c r="G56" s="291">
        <f>G39</f>
        <v>332</v>
      </c>
      <c r="H56" s="86"/>
      <c r="I56" s="75"/>
      <c r="J56" s="87"/>
      <c r="K56" s="291">
        <f>K41</f>
        <v>464</v>
      </c>
      <c r="L56" s="86"/>
      <c r="M56" s="75"/>
      <c r="N56" s="87"/>
      <c r="O56" s="291">
        <f>O43</f>
        <v>480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1276</v>
      </c>
      <c r="X56" s="100"/>
      <c r="Y56" s="76"/>
    </row>
    <row r="57" spans="1:125" s="293" customFormat="1" ht="14.25" customHeight="1" x14ac:dyDescent="0.3">
      <c r="A57" s="283"/>
      <c r="B57" s="103"/>
      <c r="C57" s="374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0.40100565681961031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3">
      <c r="B58" s="72"/>
      <c r="C58" s="374"/>
      <c r="D58" s="74" t="s">
        <v>4</v>
      </c>
      <c r="E58" s="83"/>
      <c r="F58" s="88"/>
      <c r="G58" s="291">
        <f>+G55+G56</f>
        <v>1074</v>
      </c>
      <c r="H58" s="76"/>
      <c r="I58" s="77"/>
      <c r="J58" s="88"/>
      <c r="K58" s="291">
        <f>+K55+K56</f>
        <v>1041</v>
      </c>
      <c r="L58" s="86"/>
      <c r="M58" s="75"/>
      <c r="N58" s="87"/>
      <c r="O58" s="291">
        <f>+O55+O56</f>
        <v>1067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3182</v>
      </c>
      <c r="X58" s="100"/>
      <c r="Y58" s="76"/>
    </row>
    <row r="59" spans="1:125" ht="10.199999999999999" customHeight="1" x14ac:dyDescent="0.3">
      <c r="B59" s="72"/>
      <c r="C59" s="374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74"/>
      <c r="D60" s="116" t="s">
        <v>133</v>
      </c>
      <c r="E60" s="83"/>
      <c r="F60" s="88"/>
      <c r="G60" s="292">
        <f>(G56+G55)-G53</f>
        <v>25</v>
      </c>
      <c r="H60" s="76"/>
      <c r="I60" s="77"/>
      <c r="J60" s="88"/>
      <c r="K60" s="292">
        <f>(K56+K55)-K53</f>
        <v>2.5</v>
      </c>
      <c r="L60" s="86"/>
      <c r="M60" s="75"/>
      <c r="N60" s="87"/>
      <c r="O60" s="292">
        <f>(O56+O55)-O53</f>
        <v>28.5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56</v>
      </c>
      <c r="X60" s="100"/>
      <c r="Y60" s="76"/>
    </row>
    <row r="61" spans="1:125" ht="10.199999999999999" customHeight="1" x14ac:dyDescent="0.3">
      <c r="B61" s="72"/>
      <c r="C61" s="374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74"/>
      <c r="D62" s="116" t="s">
        <v>134</v>
      </c>
      <c r="E62" s="83"/>
      <c r="F62" s="88"/>
      <c r="G62" s="292">
        <f>G55+G56-((G21/(1+$C$10))+(G37/(1+$C$11)))</f>
        <v>74</v>
      </c>
      <c r="H62" s="76"/>
      <c r="I62" s="77"/>
      <c r="J62" s="88"/>
      <c r="K62" s="292">
        <f>K55+K56-((K21/(1+$C$10))+(K37/(1+$C$11)))</f>
        <v>41</v>
      </c>
      <c r="L62" s="86"/>
      <c r="M62" s="75"/>
      <c r="N62" s="87"/>
      <c r="O62" s="292">
        <f>O55+O56-((O21/(1+$C$10))+(O37/(1+$C$11)))</f>
        <v>67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182</v>
      </c>
      <c r="X62" s="100"/>
      <c r="Y62" s="76"/>
    </row>
    <row r="63" spans="1:125" ht="10.199999999999999" customHeight="1" thickBot="1" x14ac:dyDescent="0.35">
      <c r="B63" s="72"/>
      <c r="C63" s="375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3" t="s">
        <v>184</v>
      </c>
    </row>
    <row r="66" spans="3:23" ht="14.4" x14ac:dyDescent="0.3">
      <c r="C66" s="260" t="s">
        <v>24</v>
      </c>
      <c r="D66" s="63"/>
      <c r="E66" s="62"/>
      <c r="F66" s="62"/>
      <c r="G66" s="62"/>
      <c r="H66" s="62"/>
      <c r="I66" s="62"/>
      <c r="J66" s="63"/>
      <c r="K66" s="388" t="str">
        <f>Examenprogramma!$B$30</f>
        <v>11 juli 2019</v>
      </c>
      <c r="L66" s="388"/>
      <c r="M66" s="388"/>
      <c r="N66" s="388"/>
      <c r="O66" s="388"/>
    </row>
    <row r="67" spans="3:23" ht="14.4" x14ac:dyDescent="0.3">
      <c r="C67" s="260" t="s">
        <v>25</v>
      </c>
      <c r="D67" s="63"/>
      <c r="E67" s="62"/>
      <c r="F67" s="62"/>
      <c r="G67" s="62"/>
      <c r="H67" s="62"/>
      <c r="I67" s="62"/>
      <c r="J67" s="63"/>
      <c r="K67" s="389" t="str">
        <f>Examenprogramma!$B$31</f>
        <v>Maasland</v>
      </c>
      <c r="L67" s="389"/>
      <c r="M67" s="389"/>
      <c r="N67" s="389"/>
      <c r="O67" s="389"/>
    </row>
    <row r="68" spans="3:23" ht="14.4" x14ac:dyDescent="0.3">
      <c r="C68" s="260" t="s">
        <v>21</v>
      </c>
      <c r="D68" s="63"/>
      <c r="E68" s="62"/>
      <c r="F68" s="62"/>
      <c r="G68" s="62"/>
      <c r="H68" s="62"/>
      <c r="I68" s="62"/>
      <c r="J68" s="63"/>
      <c r="K68" s="390" t="str">
        <f>Examenprogramma!$B$32</f>
        <v>A. Reijm</v>
      </c>
      <c r="L68" s="390"/>
      <c r="M68" s="390"/>
      <c r="N68" s="390"/>
      <c r="O68" s="390"/>
    </row>
    <row r="69" spans="3:23" s="277" customFormat="1" x14ac:dyDescent="0.3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3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3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3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3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3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3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3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3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3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3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3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3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3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3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3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3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3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3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3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3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3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3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3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3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3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3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3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3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3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3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3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3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3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3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3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3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3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3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3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3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3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3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3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3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3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3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3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3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3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3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3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3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3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3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3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3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3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3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3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3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3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3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3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3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3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3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3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3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3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3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3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3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3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3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3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3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3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3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3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3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3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3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3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3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3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3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3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3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3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3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3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3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3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3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3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3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3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3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3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3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3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3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3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3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3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3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3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3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3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3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3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3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3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3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3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3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3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3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3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3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3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3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3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3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3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3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3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3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3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3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3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3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3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3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3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3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3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3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3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3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3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3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3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3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3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3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3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3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3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3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3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3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3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3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3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3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3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3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3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3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3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3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3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3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3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3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3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3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3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3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3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3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3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3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3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3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3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3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3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3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3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3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3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3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3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3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3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3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3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3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3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3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3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3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3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3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3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3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3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3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3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3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3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3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3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3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3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3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3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3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3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3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3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3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3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3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3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3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3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3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3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3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3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3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3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3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3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3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3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3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3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3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3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3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3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3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3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3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3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3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3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3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3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3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3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3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3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3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3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3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3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3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3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3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3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3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3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3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3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3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3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3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3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3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3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3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3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3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3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3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3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3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3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3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3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3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3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3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3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3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3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3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3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3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3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3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3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3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3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3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3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3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3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3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3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3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3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3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3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3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3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3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3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3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3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3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3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3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3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3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3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3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3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3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3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3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3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3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3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3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3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3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3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3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3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3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3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3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3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3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3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3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3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3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3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3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3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3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3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3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3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3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3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3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3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3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3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3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3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3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3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3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3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3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3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3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3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3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3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3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3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3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3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3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3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3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3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3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3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3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3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3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3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3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3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3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3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3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3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3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3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3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3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3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3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3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3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3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3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3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3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3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3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3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3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3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3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3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3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3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3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3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3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3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3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3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3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3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3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3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3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3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3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3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3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3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3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3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3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3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3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3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3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3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3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3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3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3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3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3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3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3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3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3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3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3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3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3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3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3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3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3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3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3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3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3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3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3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3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3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3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3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3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3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3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3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3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3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3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3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3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3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3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3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3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3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3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3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3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3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3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3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3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3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3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3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3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3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3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3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3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3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3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3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3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3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3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3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3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3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3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3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3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3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3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3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3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3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3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3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3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3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3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3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3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3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3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3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3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3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3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3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3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3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3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3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3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3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3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3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3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3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3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3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3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3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3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3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3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3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3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3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3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3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3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3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3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3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3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3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3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3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3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3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3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3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3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3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3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3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3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3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3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3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3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3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3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3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3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3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3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3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3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3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3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3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3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3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3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3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3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3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3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3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3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3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3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3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3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3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3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3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3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3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3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3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3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3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3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3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3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3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3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3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3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3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3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3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3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3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3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3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3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3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3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3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3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3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3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3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3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3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3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3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3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3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sheetProtection algorithmName="SHA-512" hashValue="QcyUVT2qza+2cqgngnVmmjPxuPo4rNPfX28d+wJE8oaOPtNqaw8nFIyYu/9QloP5e+alnzEwB7ZNCUorRXz84g==" saltValue="dP2GFA1JOGOO1k1K+fSphA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3" priority="108" stopIfTrue="1" operator="lessThan">
      <formula>0</formula>
    </cfRule>
    <cfRule type="cellIs" dxfId="72" priority="109" stopIfTrue="1" operator="greaterThan">
      <formula>0</formula>
    </cfRule>
  </conditionalFormatting>
  <conditionalFormatting sqref="K32">
    <cfRule type="cellIs" dxfId="71" priority="122" stopIfTrue="1" operator="lessThan">
      <formula>0</formula>
    </cfRule>
    <cfRule type="cellIs" dxfId="70" priority="123" stopIfTrue="1" operator="greaterThan">
      <formula>0</formula>
    </cfRule>
  </conditionalFormatting>
  <conditionalFormatting sqref="O32">
    <cfRule type="cellIs" dxfId="69" priority="120" stopIfTrue="1" operator="lessThan">
      <formula>0</formula>
    </cfRule>
    <cfRule type="cellIs" dxfId="68" priority="121" stopIfTrue="1" operator="greaterThan">
      <formula>0</formula>
    </cfRule>
  </conditionalFormatting>
  <conditionalFormatting sqref="G32">
    <cfRule type="cellIs" dxfId="67" priority="116" stopIfTrue="1" operator="lessThan">
      <formula>0</formula>
    </cfRule>
    <cfRule type="cellIs" dxfId="66" priority="117" stopIfTrue="1" operator="greaterThan">
      <formula>0</formula>
    </cfRule>
  </conditionalFormatting>
  <conditionalFormatting sqref="K48:K49">
    <cfRule type="cellIs" dxfId="65" priority="114" stopIfTrue="1" operator="lessThan">
      <formula>0</formula>
    </cfRule>
    <cfRule type="cellIs" dxfId="64" priority="115" stopIfTrue="1" operator="greaterThan">
      <formula>0</formula>
    </cfRule>
  </conditionalFormatting>
  <conditionalFormatting sqref="O48:O49">
    <cfRule type="cellIs" dxfId="63" priority="112" stopIfTrue="1" operator="lessThan">
      <formula>0</formula>
    </cfRule>
    <cfRule type="cellIs" dxfId="62" priority="113" stopIfTrue="1" operator="greaterThan">
      <formula>0</formula>
    </cfRule>
  </conditionalFormatting>
  <conditionalFormatting sqref="W49">
    <cfRule type="cellIs" dxfId="61" priority="110" stopIfTrue="1" operator="lessThan">
      <formula>0</formula>
    </cfRule>
    <cfRule type="cellIs" dxfId="60" priority="111" stopIfTrue="1" operator="greaterThan">
      <formula>0</formula>
    </cfRule>
  </conditionalFormatting>
  <conditionalFormatting sqref="S32">
    <cfRule type="cellIs" dxfId="59" priority="66" stopIfTrue="1" operator="lessThan">
      <formula>0</formula>
    </cfRule>
    <cfRule type="cellIs" dxfId="58" priority="67" stopIfTrue="1" operator="greaterThan">
      <formula>0</formula>
    </cfRule>
  </conditionalFormatting>
  <conditionalFormatting sqref="S48:S49">
    <cfRule type="cellIs" dxfId="57" priority="64" stopIfTrue="1" operator="lessThan">
      <formula>0</formula>
    </cfRule>
    <cfRule type="cellIs" dxfId="56" priority="65" stopIfTrue="1" operator="greaterThan">
      <formula>0</formula>
    </cfRule>
  </conditionalFormatting>
  <conditionalFormatting sqref="W32">
    <cfRule type="cellIs" dxfId="55" priority="56" stopIfTrue="1" operator="lessThan">
      <formula>0</formula>
    </cfRule>
    <cfRule type="cellIs" dxfId="54" priority="57" stopIfTrue="1" operator="greaterThan">
      <formula>0</formula>
    </cfRule>
  </conditionalFormatting>
  <conditionalFormatting sqref="W48">
    <cfRule type="cellIs" dxfId="53" priority="54" stopIfTrue="1" operator="lessThan">
      <formula>0</formula>
    </cfRule>
    <cfRule type="cellIs" dxfId="52" priority="55" stopIfTrue="1" operator="greaterThan">
      <formula>0</formula>
    </cfRule>
  </conditionalFormatting>
  <conditionalFormatting sqref="W31">
    <cfRule type="cellIs" dxfId="51" priority="53" operator="lessThan">
      <formula>0</formula>
    </cfRule>
  </conditionalFormatting>
  <conditionalFormatting sqref="W47">
    <cfRule type="cellIs" dxfId="50" priority="52" operator="lessThan">
      <formula>0</formula>
    </cfRule>
  </conditionalFormatting>
  <conditionalFormatting sqref="W58">
    <cfRule type="cellIs" dxfId="49" priority="50" operator="lessThan">
      <formula>0</formula>
    </cfRule>
  </conditionalFormatting>
  <conditionalFormatting sqref="C10:C11">
    <cfRule type="cellIs" dxfId="48" priority="49" operator="lessThan">
      <formula>0.0499</formula>
    </cfRule>
  </conditionalFormatting>
  <conditionalFormatting sqref="H10">
    <cfRule type="cellIs" dxfId="47" priority="46" operator="equal">
      <formula>0</formula>
    </cfRule>
    <cfRule type="cellIs" dxfId="46" priority="47" operator="notEqual">
      <formula>0</formula>
    </cfRule>
  </conditionalFormatting>
  <conditionalFormatting sqref="N9:P9 O12">
    <cfRule type="expression" dxfId="45" priority="45">
      <formula>$O$14&gt;VALUE($D$5)</formula>
    </cfRule>
  </conditionalFormatting>
  <conditionalFormatting sqref="J9:L9 K10:K12">
    <cfRule type="expression" dxfId="44" priority="44">
      <formula>$K$14&gt;$D$5</formula>
    </cfRule>
  </conditionalFormatting>
  <conditionalFormatting sqref="R9:T9 S10:S12">
    <cfRule type="expression" dxfId="43" priority="43">
      <formula>$S$14&gt;$D$5</formula>
    </cfRule>
  </conditionalFormatting>
  <conditionalFormatting sqref="H11">
    <cfRule type="cellIs" dxfId="42" priority="41" operator="equal">
      <formula>0</formula>
    </cfRule>
    <cfRule type="cellIs" dxfId="41" priority="42" operator="notEqual">
      <formula>0</formula>
    </cfRule>
  </conditionalFormatting>
  <conditionalFormatting sqref="R16:T16">
    <cfRule type="expression" dxfId="40" priority="40">
      <formula>$S$14&gt;$D$5</formula>
    </cfRule>
  </conditionalFormatting>
  <conditionalFormatting sqref="S21">
    <cfRule type="expression" dxfId="39" priority="39">
      <formula>$S$14&gt;$D$5</formula>
    </cfRule>
  </conditionalFormatting>
  <conditionalFormatting sqref="S29">
    <cfRule type="expression" dxfId="38" priority="38">
      <formula>$S$14&gt;$D$5</formula>
    </cfRule>
  </conditionalFormatting>
  <conditionalFormatting sqref="S31">
    <cfRule type="expression" dxfId="37" priority="37">
      <formula>$S$14&gt;$D$5</formula>
    </cfRule>
  </conditionalFormatting>
  <conditionalFormatting sqref="S37">
    <cfRule type="expression" dxfId="36" priority="36">
      <formula>$S$14&gt;$D$5</formula>
    </cfRule>
  </conditionalFormatting>
  <conditionalFormatting sqref="S45">
    <cfRule type="expression" dxfId="35" priority="35">
      <formula>$S$14&gt;$D$5</formula>
    </cfRule>
  </conditionalFormatting>
  <conditionalFormatting sqref="S47">
    <cfRule type="expression" dxfId="34" priority="34">
      <formula>$S$14&gt;$D$5</formula>
    </cfRule>
  </conditionalFormatting>
  <conditionalFormatting sqref="S53">
    <cfRule type="expression" dxfId="33" priority="33">
      <formula>$S$14&gt;$D$5</formula>
    </cfRule>
  </conditionalFormatting>
  <conditionalFormatting sqref="S55">
    <cfRule type="expression" dxfId="32" priority="32">
      <formula>$S$14&gt;$D$5</formula>
    </cfRule>
  </conditionalFormatting>
  <conditionalFormatting sqref="S56">
    <cfRule type="expression" dxfId="31" priority="31">
      <formula>$S$14&gt;$D$5</formula>
    </cfRule>
  </conditionalFormatting>
  <conditionalFormatting sqref="S58">
    <cfRule type="expression" dxfId="30" priority="30">
      <formula>$S$14&gt;$D$5</formula>
    </cfRule>
  </conditionalFormatting>
  <conditionalFormatting sqref="S60">
    <cfRule type="expression" dxfId="29" priority="29">
      <formula>$S$14&gt;$D$5</formula>
    </cfRule>
  </conditionalFormatting>
  <conditionalFormatting sqref="S62">
    <cfRule type="expression" dxfId="28" priority="28">
      <formula>$S$14&gt;$D$5</formula>
    </cfRule>
  </conditionalFormatting>
  <conditionalFormatting sqref="J16:L16">
    <cfRule type="expression" dxfId="27" priority="27">
      <formula>$K$14&gt;$D$5</formula>
    </cfRule>
  </conditionalFormatting>
  <conditionalFormatting sqref="N16:P16">
    <cfRule type="expression" dxfId="26" priority="26">
      <formula>$O$14&gt;VALUE($D$5)</formula>
    </cfRule>
  </conditionalFormatting>
  <conditionalFormatting sqref="O21">
    <cfRule type="expression" dxfId="25" priority="25">
      <formula>$O$14&gt;VALUE($D$5)</formula>
    </cfRule>
  </conditionalFormatting>
  <conditionalFormatting sqref="O27">
    <cfRule type="expression" dxfId="24" priority="24">
      <formula>$O$14&gt;VALUE($D$5)</formula>
    </cfRule>
  </conditionalFormatting>
  <conditionalFormatting sqref="O31">
    <cfRule type="expression" dxfId="23" priority="23">
      <formula>$O$14&gt;VALUE($D$5)</formula>
    </cfRule>
  </conditionalFormatting>
  <conditionalFormatting sqref="K21">
    <cfRule type="expression" dxfId="22" priority="22">
      <formula>$K$14&gt;$D$5</formula>
    </cfRule>
  </conditionalFormatting>
  <conditionalFormatting sqref="K25">
    <cfRule type="expression" dxfId="21" priority="21">
      <formula>$K$14&gt;$D$5</formula>
    </cfRule>
  </conditionalFormatting>
  <conditionalFormatting sqref="K31">
    <cfRule type="expression" dxfId="20" priority="20">
      <formula>$K$14&gt;$D$5</formula>
    </cfRule>
  </conditionalFormatting>
  <conditionalFormatting sqref="O37">
    <cfRule type="expression" dxfId="19" priority="19">
      <formula>$O$14&gt;VALUE($D$5)</formula>
    </cfRule>
  </conditionalFormatting>
  <conditionalFormatting sqref="O43">
    <cfRule type="expression" dxfId="18" priority="18">
      <formula>$O$14&gt;VALUE($D$5)</formula>
    </cfRule>
  </conditionalFormatting>
  <conditionalFormatting sqref="O47">
    <cfRule type="expression" dxfId="17" priority="17">
      <formula>$O$14&gt;VALUE($D$5)</formula>
    </cfRule>
  </conditionalFormatting>
  <conditionalFormatting sqref="K37">
    <cfRule type="expression" dxfId="16" priority="16">
      <formula>$K$14&gt;$D$5</formula>
    </cfRule>
  </conditionalFormatting>
  <conditionalFormatting sqref="K41">
    <cfRule type="expression" dxfId="15" priority="15">
      <formula>$K$14&gt;$D$5</formula>
    </cfRule>
  </conditionalFormatting>
  <conditionalFormatting sqref="K47">
    <cfRule type="expression" dxfId="14" priority="14">
      <formula>$K$14&gt;$D$5</formula>
    </cfRule>
  </conditionalFormatting>
  <conditionalFormatting sqref="O53">
    <cfRule type="expression" dxfId="13" priority="13">
      <formula>$O$14&gt;VALUE($D$5)</formula>
    </cfRule>
  </conditionalFormatting>
  <conditionalFormatting sqref="O55">
    <cfRule type="expression" dxfId="12" priority="12">
      <formula>$O$14&gt;VALUE($D$5)</formula>
    </cfRule>
  </conditionalFormatting>
  <conditionalFormatting sqref="O56">
    <cfRule type="expression" dxfId="11" priority="11">
      <formula>$O$14&gt;VALUE($D$5)</formula>
    </cfRule>
  </conditionalFormatting>
  <conditionalFormatting sqref="O58">
    <cfRule type="expression" dxfId="10" priority="10">
      <formula>$O$14&gt;VALUE($D$5)</formula>
    </cfRule>
  </conditionalFormatting>
  <conditionalFormatting sqref="O60">
    <cfRule type="expression" dxfId="9" priority="9">
      <formula>$O$14&gt;VALUE($D$5)</formula>
    </cfRule>
  </conditionalFormatting>
  <conditionalFormatting sqref="O62">
    <cfRule type="expression" dxfId="8" priority="8">
      <formula>$O$14&gt;VALUE($D$5)</formula>
    </cfRule>
  </conditionalFormatting>
  <conditionalFormatting sqref="K53">
    <cfRule type="expression" dxfId="7" priority="7">
      <formula>$K$14&gt;$D$5</formula>
    </cfRule>
  </conditionalFormatting>
  <conditionalFormatting sqref="K55">
    <cfRule type="expression" dxfId="6" priority="6">
      <formula>$K$14&gt;$D$5</formula>
    </cfRule>
  </conditionalFormatting>
  <conditionalFormatting sqref="K56">
    <cfRule type="expression" dxfId="5" priority="5">
      <formula>$K$14&gt;$D$5</formula>
    </cfRule>
  </conditionalFormatting>
  <conditionalFormatting sqref="K58">
    <cfRule type="expression" dxfId="4" priority="4">
      <formula>$K$14&gt;$D$5</formula>
    </cfRule>
  </conditionalFormatting>
  <conditionalFormatting sqref="K60">
    <cfRule type="expression" dxfId="3" priority="3">
      <formula>$K$14&gt;$D$5</formula>
    </cfRule>
  </conditionalFormatting>
  <conditionalFormatting sqref="K62">
    <cfRule type="expression" dxfId="2" priority="2">
      <formula>$K$14&gt;$D$5</formula>
    </cfRule>
  </conditionalFormatting>
  <conditionalFormatting sqref="O10:O11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R147"/>
  <sheetViews>
    <sheetView tabSelected="1" zoomScale="85" zoomScaleNormal="85" workbookViewId="0">
      <pane xSplit="3" ySplit="14" topLeftCell="M15" activePane="bottomRight" state="frozen"/>
      <selection pane="topRight" activeCell="C1" sqref="C1"/>
      <selection pane="bottomLeft" activeCell="A13" sqref="A13"/>
      <selection pane="bottomRight" activeCell="U5" sqref="U5"/>
    </sheetView>
  </sheetViews>
  <sheetFormatPr defaultColWidth="8.88671875" defaultRowHeight="14.4" outlineLevelRow="1" outlineLevelCol="1" x14ac:dyDescent="0.3"/>
  <cols>
    <col min="1" max="1" width="53.77734375" style="210" customWidth="1"/>
    <col min="2" max="2" width="10.6640625" style="210" hidden="1" customWidth="1"/>
    <col min="3" max="3" width="1.6640625" style="208" customWidth="1"/>
    <col min="4" max="4" width="24.33203125" style="209" customWidth="1"/>
    <col min="5" max="7" width="19.88671875" style="210" customWidth="1"/>
    <col min="8" max="8" width="10.109375" style="210" hidden="1" customWidth="1" outlineLevel="1"/>
    <col min="9" max="9" width="3.44140625" style="208" customWidth="1" collapsed="1"/>
    <col min="10" max="10" width="7.109375" style="210" bestFit="1" customWidth="1"/>
    <col min="11" max="11" width="7.33203125" style="210" bestFit="1" customWidth="1"/>
    <col min="12" max="13" width="11.88671875" style="210" customWidth="1"/>
    <col min="14" max="14" width="1.6640625" style="208" customWidth="1"/>
    <col min="15" max="15" width="5.109375" style="210" bestFit="1" customWidth="1" outlineLevel="1"/>
    <col min="16" max="16" width="5.88671875" style="210" bestFit="1" customWidth="1" outlineLevel="1"/>
    <col min="17" max="18" width="12.88671875" style="210" customWidth="1" outlineLevel="1"/>
    <col min="19" max="19" width="1.6640625" style="208" customWidth="1" outlineLevel="1"/>
    <col min="20" max="20" width="5.109375" style="210" bestFit="1" customWidth="1" outlineLevel="1"/>
    <col min="21" max="21" width="5.88671875" style="210" bestFit="1" customWidth="1" outlineLevel="1"/>
    <col min="22" max="23" width="11.88671875" style="210" customWidth="1" outlineLevel="1"/>
    <col min="24" max="24" width="1.6640625" style="208" customWidth="1" outlineLevel="1"/>
    <col min="25" max="25" width="5.109375" style="210" bestFit="1" customWidth="1" outlineLevel="1"/>
    <col min="26" max="26" width="5.88671875" style="210" bestFit="1" customWidth="1" outlineLevel="1"/>
    <col min="27" max="28" width="11.33203125" style="210" customWidth="1" outlineLevel="1"/>
    <col min="29" max="29" width="1.6640625" style="210" customWidth="1" outlineLevel="1"/>
    <col min="30" max="30" width="5.88671875" style="210" bestFit="1" customWidth="1" outlineLevel="1"/>
    <col min="31" max="31" width="5.88671875" style="336" bestFit="1" customWidth="1" outlineLevel="1"/>
    <col min="32" max="32" width="1.88671875" style="336" customWidth="1"/>
    <col min="33" max="33" width="7.33203125" style="210" customWidth="1" outlineLevel="1"/>
    <col min="34" max="35" width="11.109375" style="210" customWidth="1" outlineLevel="1"/>
    <col min="36" max="36" width="1.6640625" style="210" customWidth="1"/>
    <col min="37" max="37" width="10.44140625" style="336" bestFit="1" customWidth="1" outlineLevel="1"/>
    <col min="38" max="38" width="1.6640625" style="336" customWidth="1"/>
    <col min="39" max="39" width="5.109375" style="210" bestFit="1" customWidth="1"/>
    <col min="40" max="40" width="7.109375" style="210" bestFit="1" customWidth="1"/>
    <col min="41" max="42" width="11.88671875" style="210" customWidth="1"/>
    <col min="43" max="43" width="3.33203125" style="210" customWidth="1"/>
    <col min="44" max="44" width="5.109375" style="210" bestFit="1" customWidth="1" outlineLevel="1"/>
    <col min="45" max="45" width="7.109375" style="210" bestFit="1" customWidth="1" outlineLevel="1"/>
    <col min="46" max="47" width="9.6640625" style="210" customWidth="1" outlineLevel="1"/>
    <col min="48" max="48" width="1.6640625" style="208" customWidth="1" outlineLevel="1"/>
    <col min="49" max="49" width="5.109375" style="210" bestFit="1" customWidth="1" outlineLevel="1"/>
    <col min="50" max="50" width="6.88671875" style="210" bestFit="1" customWidth="1" outlineLevel="1"/>
    <col min="51" max="51" width="9.6640625" style="210" customWidth="1" outlineLevel="1"/>
    <col min="52" max="52" width="13" style="210" customWidth="1" outlineLevel="1"/>
    <col min="53" max="53" width="1.6640625" style="208" customWidth="1" outlineLevel="1"/>
    <col min="54" max="54" width="5.109375" style="210" bestFit="1" customWidth="1" outlineLevel="1"/>
    <col min="55" max="55" width="6.88671875" style="210" bestFit="1" customWidth="1" outlineLevel="1"/>
    <col min="56" max="57" width="9.6640625" style="210" customWidth="1" outlineLevel="1"/>
    <col min="58" max="58" width="1.6640625" style="210" customWidth="1" outlineLevel="1"/>
    <col min="59" max="59" width="7.33203125" style="210" bestFit="1" customWidth="1" outlineLevel="1"/>
    <col min="60" max="60" width="7.33203125" style="336" bestFit="1" customWidth="1" outlineLevel="1"/>
    <col min="61" max="61" width="1.88671875" style="336" customWidth="1"/>
    <col min="62" max="62" width="9.88671875" style="336" bestFit="1" customWidth="1" outlineLevel="1"/>
    <col min="63" max="63" width="9.6640625" style="210" customWidth="1" outlineLevel="1"/>
    <col min="64" max="64" width="1.6640625" style="336" customWidth="1" outlineLevel="1"/>
    <col min="65" max="65" width="9.88671875" style="336" bestFit="1" customWidth="1" outlineLevel="1"/>
    <col min="66" max="66" width="1.6640625" style="210" customWidth="1" outlineLevel="1"/>
    <col min="67" max="67" width="1.6640625" style="210" customWidth="1"/>
    <col min="68" max="69" width="5.109375" style="210" bestFit="1" customWidth="1"/>
    <col min="70" max="70" width="11.5546875" style="210" customWidth="1"/>
    <col min="71" max="71" width="11.44140625" style="210" customWidth="1"/>
    <col min="72" max="72" width="2.5546875" style="210" customWidth="1"/>
    <col min="73" max="73" width="9" style="210" customWidth="1" outlineLevel="1"/>
    <col min="74" max="74" width="8.5546875" style="210" customWidth="1" outlineLevel="1"/>
    <col min="75" max="76" width="12" style="210" customWidth="1" outlineLevel="1"/>
    <col min="77" max="77" width="1.6640625" style="208" customWidth="1" outlineLevel="1"/>
    <col min="78" max="78" width="7.6640625" style="210" customWidth="1" outlineLevel="1"/>
    <col min="79" max="79" width="7.77734375" style="210" customWidth="1" outlineLevel="1"/>
    <col min="80" max="81" width="12.33203125" style="210" customWidth="1" outlineLevel="1"/>
    <col min="82" max="82" width="1.6640625" style="208" customWidth="1" outlineLevel="1"/>
    <col min="83" max="83" width="7.21875" style="210" customWidth="1" outlineLevel="1"/>
    <col min="84" max="84" width="7.88671875" style="210" customWidth="1" outlineLevel="1"/>
    <col min="85" max="86" width="12" style="210" customWidth="1" outlineLevel="1"/>
    <col min="87" max="87" width="1.6640625" style="210" customWidth="1" outlineLevel="1"/>
    <col min="88" max="88" width="5.109375" style="210" bestFit="1" customWidth="1" outlineLevel="1"/>
    <col min="89" max="89" width="5.88671875" style="336" bestFit="1" customWidth="1" outlineLevel="1"/>
    <col min="90" max="90" width="8.88671875" style="210" customWidth="1" outlineLevel="1"/>
    <col min="91" max="91" width="13.6640625" style="210" customWidth="1" outlineLevel="1"/>
    <col min="92" max="92" width="13" style="210" customWidth="1" outlineLevel="1"/>
    <col min="93" max="93" width="10.6640625" style="336" hidden="1" customWidth="1" outlineLevel="1"/>
    <col min="94" max="95" width="9.6640625" style="210" hidden="1" customWidth="1"/>
    <col min="96" max="96" width="11.33203125" style="210" hidden="1" customWidth="1"/>
    <col min="97" max="97" width="13.33203125" style="210" hidden="1" customWidth="1"/>
    <col min="98" max="98" width="8.88671875" style="210" hidden="1" customWidth="1"/>
    <col min="99" max="100" width="9.6640625" style="210" hidden="1" customWidth="1" outlineLevel="1"/>
    <col min="101" max="102" width="12.44140625" style="210" hidden="1" customWidth="1" outlineLevel="1"/>
    <col min="103" max="103" width="1.6640625" style="208" hidden="1" customWidth="1" outlineLevel="1"/>
    <col min="104" max="105" width="9.6640625" style="210" hidden="1" customWidth="1" outlineLevel="1"/>
    <col min="106" max="107" width="12.6640625" style="210" hidden="1" customWidth="1" outlineLevel="1"/>
    <col min="108" max="108" width="1.6640625" style="208" hidden="1" customWidth="1" outlineLevel="1"/>
    <col min="109" max="110" width="9.6640625" style="210" hidden="1" customWidth="1" outlineLevel="1"/>
    <col min="111" max="112" width="12.33203125" style="210" hidden="1" customWidth="1" outlineLevel="1"/>
    <col min="113" max="113" width="1.6640625" style="210" hidden="1" customWidth="1" outlineLevel="1"/>
    <col min="114" max="115" width="9.6640625" style="210" hidden="1" customWidth="1" outlineLevel="1"/>
    <col min="116" max="117" width="13.5546875" style="210" hidden="1" customWidth="1" outlineLevel="1"/>
    <col min="118" max="118" width="1.6640625" style="210" customWidth="1" collapsed="1"/>
    <col min="119" max="119" width="6.6640625" style="210" bestFit="1" customWidth="1"/>
    <col min="120" max="120" width="10.6640625" style="210" bestFit="1" customWidth="1"/>
    <col min="121" max="121" width="13" style="210" customWidth="1"/>
    <col min="122" max="122" width="12.6640625" style="210" customWidth="1"/>
    <col min="123" max="16384" width="8.88671875" style="210"/>
  </cols>
  <sheetData>
    <row r="1" spans="1:122" x14ac:dyDescent="0.3">
      <c r="A1" s="207" t="s">
        <v>5</v>
      </c>
      <c r="B1" s="207"/>
    </row>
    <row r="2" spans="1:122" ht="13.95" customHeight="1" thickBot="1" x14ac:dyDescent="0.35">
      <c r="A2" s="207"/>
      <c r="B2" s="207"/>
    </row>
    <row r="3" spans="1:122" ht="15" thickBot="1" x14ac:dyDescent="0.35">
      <c r="A3" s="211" t="s">
        <v>144</v>
      </c>
      <c r="B3" s="211"/>
      <c r="D3" s="389" t="str">
        <f>+Opleidingseis!$C$5</f>
        <v>MBO | Maasland</v>
      </c>
      <c r="E3" s="389"/>
      <c r="F3" s="389"/>
      <c r="G3" s="389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461"/>
      <c r="AC3" s="462"/>
      <c r="AD3" s="463"/>
      <c r="AE3" s="464"/>
      <c r="AF3" s="464"/>
      <c r="AG3" s="465"/>
      <c r="AH3" s="466"/>
      <c r="AI3" s="462"/>
      <c r="AJ3" s="462"/>
      <c r="AK3" s="462"/>
      <c r="AL3" s="462"/>
      <c r="AM3" s="462"/>
      <c r="AN3" s="462"/>
      <c r="AO3" s="462"/>
      <c r="AP3" s="462"/>
      <c r="AV3" s="210"/>
      <c r="BA3" s="210"/>
      <c r="BY3" s="210"/>
      <c r="CD3" s="210"/>
      <c r="CM3" s="242"/>
      <c r="CY3" s="210"/>
      <c r="DD3" s="210"/>
      <c r="DL3" s="242"/>
    </row>
    <row r="4" spans="1:122" x14ac:dyDescent="0.3">
      <c r="A4" s="211" t="s">
        <v>23</v>
      </c>
      <c r="B4" s="211"/>
      <c r="D4" s="389" t="str">
        <f>Examenprogramma!B3</f>
        <v>Maasland</v>
      </c>
      <c r="E4" s="389"/>
      <c r="F4" s="389"/>
      <c r="G4" s="389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V4" s="210"/>
      <c r="BA4" s="210"/>
      <c r="BY4" s="210"/>
      <c r="CD4" s="210"/>
      <c r="CY4" s="210"/>
      <c r="DD4" s="210"/>
    </row>
    <row r="5" spans="1:122" x14ac:dyDescent="0.3">
      <c r="A5" s="211" t="s">
        <v>27</v>
      </c>
      <c r="B5" s="211"/>
      <c r="D5" s="389" t="str">
        <f>Opleidingseis!F3</f>
        <v>Outdoor Activities niveau 4</v>
      </c>
      <c r="E5" s="389"/>
      <c r="F5" s="389"/>
      <c r="G5" s="389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</row>
    <row r="6" spans="1:122" x14ac:dyDescent="0.3">
      <c r="A6" s="211" t="s">
        <v>143</v>
      </c>
      <c r="B6" s="211"/>
      <c r="D6" s="389" t="str">
        <f>Opleidingseis!C3</f>
        <v>2019-2020</v>
      </c>
      <c r="E6" s="389"/>
      <c r="F6" s="389"/>
      <c r="G6" s="389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</row>
    <row r="7" spans="1:122" x14ac:dyDescent="0.3">
      <c r="A7" s="211" t="s">
        <v>142</v>
      </c>
      <c r="B7" s="346" t="s">
        <v>980</v>
      </c>
      <c r="D7" s="389" t="str">
        <f>Opleidingseis!H5</f>
        <v>Dierverzorging 23214 (Vakbekwaam medewerker dierverzorging)</v>
      </c>
      <c r="E7" s="389"/>
      <c r="F7" s="389"/>
      <c r="G7" s="389"/>
      <c r="H7" s="212"/>
      <c r="I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E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F7" s="241"/>
      <c r="CG7" s="241"/>
      <c r="CH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  <c r="DE7" s="241"/>
      <c r="DF7" s="241"/>
      <c r="DG7" s="241"/>
      <c r="DH7" s="241"/>
    </row>
    <row r="8" spans="1:122" x14ac:dyDescent="0.3">
      <c r="A8" s="211" t="s">
        <v>140</v>
      </c>
      <c r="B8" s="211">
        <v>26000</v>
      </c>
      <c r="D8" s="459">
        <v>26000</v>
      </c>
      <c r="E8" s="459"/>
      <c r="F8" s="459"/>
      <c r="G8" s="460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E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F8" s="241"/>
      <c r="CG8" s="241"/>
      <c r="CH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  <c r="DE8" s="241"/>
      <c r="DF8" s="241"/>
      <c r="DG8" s="241"/>
      <c r="DH8" s="241"/>
    </row>
    <row r="9" spans="1:122" x14ac:dyDescent="0.3">
      <c r="A9" s="211" t="s">
        <v>138</v>
      </c>
      <c r="B9" s="211" t="s">
        <v>7</v>
      </c>
      <c r="D9" s="389" t="str">
        <f>Opleidingseis!C7</f>
        <v>BOL</v>
      </c>
      <c r="E9" s="389"/>
      <c r="F9" s="389"/>
      <c r="G9" s="389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V9" s="210"/>
      <c r="BA9" s="210"/>
      <c r="BY9" s="210"/>
      <c r="CD9" s="210"/>
      <c r="CY9" s="210"/>
      <c r="DD9" s="210"/>
    </row>
    <row r="10" spans="1:122" x14ac:dyDescent="0.3">
      <c r="A10" s="211" t="s">
        <v>139</v>
      </c>
      <c r="B10" s="211">
        <v>4</v>
      </c>
      <c r="D10" s="389">
        <v>4</v>
      </c>
      <c r="E10" s="389"/>
      <c r="F10" s="389"/>
      <c r="G10" s="389"/>
      <c r="H10" s="212"/>
      <c r="I10" s="212"/>
      <c r="J10" s="300"/>
      <c r="K10" s="300"/>
      <c r="L10" s="300"/>
      <c r="M10" s="300"/>
      <c r="N10" s="218"/>
      <c r="O10" s="243" t="s">
        <v>960</v>
      </c>
      <c r="P10" s="243"/>
      <c r="Q10" s="243"/>
      <c r="R10" s="243"/>
      <c r="S10" s="243"/>
      <c r="T10" s="243" t="s">
        <v>961</v>
      </c>
      <c r="U10" s="243"/>
      <c r="V10" s="243"/>
      <c r="W10" s="243"/>
      <c r="X10" s="243"/>
      <c r="Y10" s="243" t="s">
        <v>962</v>
      </c>
      <c r="Z10" s="243"/>
      <c r="AA10" s="243"/>
      <c r="AB10" s="243"/>
      <c r="AC10" s="244"/>
      <c r="AD10" s="244" t="s">
        <v>963</v>
      </c>
      <c r="AE10" s="342"/>
      <c r="AG10" s="244"/>
      <c r="AH10" s="244"/>
      <c r="AI10" s="244"/>
      <c r="AK10" s="342"/>
      <c r="AM10" s="254"/>
      <c r="AN10" s="254"/>
      <c r="AO10" s="254"/>
      <c r="AP10" s="254"/>
      <c r="AQ10" s="254"/>
      <c r="AR10" s="254" t="s">
        <v>964</v>
      </c>
      <c r="AS10" s="254"/>
      <c r="AT10" s="254"/>
      <c r="AU10" s="254"/>
      <c r="AV10" s="254"/>
      <c r="AW10" s="254" t="s">
        <v>965</v>
      </c>
      <c r="AX10" s="254"/>
      <c r="AY10" s="254"/>
      <c r="AZ10" s="254"/>
      <c r="BA10" s="254"/>
      <c r="BB10" s="254" t="s">
        <v>966</v>
      </c>
      <c r="BC10" s="254"/>
      <c r="BD10" s="254"/>
      <c r="BE10" s="254"/>
      <c r="BF10" s="254"/>
      <c r="BG10" s="254" t="s">
        <v>967</v>
      </c>
      <c r="BH10" s="344"/>
      <c r="BJ10" s="344"/>
      <c r="BK10" s="254"/>
      <c r="BM10" s="344"/>
      <c r="BP10" s="256"/>
      <c r="BQ10" s="256"/>
      <c r="BR10" s="256"/>
      <c r="BS10" s="256"/>
      <c r="BT10" s="256"/>
      <c r="BU10" s="256" t="s">
        <v>968</v>
      </c>
      <c r="BV10" s="256"/>
      <c r="BW10" s="256"/>
      <c r="BX10" s="256"/>
      <c r="BY10" s="256"/>
      <c r="BZ10" s="256" t="s">
        <v>969</v>
      </c>
      <c r="CA10" s="256"/>
      <c r="CB10" s="256"/>
      <c r="CC10" s="256"/>
      <c r="CD10" s="256"/>
      <c r="CE10" s="256" t="s">
        <v>970</v>
      </c>
      <c r="CF10" s="256"/>
      <c r="CG10" s="256"/>
      <c r="CH10" s="256"/>
      <c r="CI10" s="256"/>
      <c r="CJ10" s="256" t="s">
        <v>971</v>
      </c>
      <c r="CK10" s="345"/>
      <c r="CL10" s="256"/>
      <c r="CM10" s="256"/>
      <c r="CN10" s="256"/>
      <c r="CO10" s="345"/>
      <c r="CP10" s="258"/>
      <c r="CQ10" s="258"/>
      <c r="CR10" s="258"/>
      <c r="CS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J10" s="258"/>
      <c r="DK10" s="258"/>
      <c r="DL10" s="258"/>
      <c r="DM10" s="258"/>
      <c r="DO10" s="316"/>
      <c r="DP10" s="316"/>
      <c r="DQ10" s="316"/>
      <c r="DR10" s="316"/>
    </row>
    <row r="11" spans="1:122" x14ac:dyDescent="0.3">
      <c r="A11" s="211" t="s">
        <v>892</v>
      </c>
      <c r="D11" s="389">
        <f>Opleidingseis!D5</f>
        <v>3</v>
      </c>
      <c r="E11" s="389"/>
      <c r="F11" s="389"/>
      <c r="G11" s="389"/>
      <c r="H11" s="212"/>
      <c r="I11" s="212"/>
      <c r="J11" s="212"/>
      <c r="K11" s="212"/>
      <c r="L11" s="212"/>
      <c r="M11" s="212"/>
      <c r="O11" s="209">
        <v>9</v>
      </c>
      <c r="P11" s="209"/>
      <c r="Q11" s="209"/>
      <c r="R11" s="209"/>
      <c r="S11" s="218"/>
      <c r="T11" s="209">
        <v>8</v>
      </c>
      <c r="U11" s="209"/>
      <c r="V11" s="209"/>
      <c r="W11" s="209"/>
      <c r="X11" s="218"/>
      <c r="Y11" s="209">
        <v>9</v>
      </c>
      <c r="Z11" s="209"/>
      <c r="AA11" s="209"/>
      <c r="AB11" s="209"/>
      <c r="AC11" s="209"/>
      <c r="AD11" s="209">
        <v>3</v>
      </c>
      <c r="AE11" s="335"/>
      <c r="AG11" s="209"/>
      <c r="AK11" s="335"/>
      <c r="AR11" s="210">
        <v>9</v>
      </c>
      <c r="AW11" s="210">
        <v>8</v>
      </c>
      <c r="BB11" s="210">
        <v>9</v>
      </c>
      <c r="BG11" s="210">
        <v>4</v>
      </c>
      <c r="BJ11" s="335"/>
      <c r="BM11" s="335"/>
      <c r="BU11" s="210">
        <v>5</v>
      </c>
      <c r="BZ11" s="210">
        <v>8</v>
      </c>
      <c r="CE11" s="210">
        <v>9</v>
      </c>
    </row>
    <row r="12" spans="1:122" s="302" customFormat="1" ht="14.4" customHeight="1" x14ac:dyDescent="0.25">
      <c r="A12" s="213"/>
      <c r="B12" s="427" t="s">
        <v>179</v>
      </c>
      <c r="C12" s="214"/>
      <c r="D12" s="431" t="s">
        <v>178</v>
      </c>
      <c r="E12" s="424" t="s">
        <v>178</v>
      </c>
      <c r="F12" s="424" t="s">
        <v>178</v>
      </c>
      <c r="G12" s="424" t="s">
        <v>178</v>
      </c>
      <c r="H12" s="424" t="s">
        <v>178</v>
      </c>
      <c r="I12" s="214"/>
      <c r="J12" s="435" t="s">
        <v>1006</v>
      </c>
      <c r="K12" s="436"/>
      <c r="L12" s="436"/>
      <c r="M12" s="301">
        <v>1</v>
      </c>
      <c r="N12" s="214"/>
      <c r="O12" s="413" t="s">
        <v>177</v>
      </c>
      <c r="P12" s="414"/>
      <c r="Q12" s="414"/>
      <c r="R12" s="245" t="s">
        <v>893</v>
      </c>
      <c r="S12" s="214"/>
      <c r="T12" s="413" t="s">
        <v>177</v>
      </c>
      <c r="U12" s="414"/>
      <c r="V12" s="414"/>
      <c r="W12" s="245" t="s">
        <v>894</v>
      </c>
      <c r="X12" s="214"/>
      <c r="Y12" s="413" t="s">
        <v>177</v>
      </c>
      <c r="Z12" s="414"/>
      <c r="AA12" s="414"/>
      <c r="AB12" s="245" t="s">
        <v>895</v>
      </c>
      <c r="AC12" s="246"/>
      <c r="AD12" s="351" t="str">
        <f>+Y12</f>
        <v>Periode</v>
      </c>
      <c r="AE12" s="352"/>
      <c r="AF12" s="214"/>
      <c r="AG12" s="354" t="s">
        <v>974</v>
      </c>
      <c r="AH12" s="353"/>
      <c r="AI12" s="245" t="s">
        <v>896</v>
      </c>
      <c r="AJ12" s="246"/>
      <c r="AK12" s="354" t="s">
        <v>1066</v>
      </c>
      <c r="AL12" s="246"/>
      <c r="AM12" s="416" t="s">
        <v>1007</v>
      </c>
      <c r="AN12" s="417"/>
      <c r="AO12" s="417"/>
      <c r="AP12" s="255">
        <v>2</v>
      </c>
      <c r="AQ12" s="214"/>
      <c r="AR12" s="416" t="s">
        <v>177</v>
      </c>
      <c r="AS12" s="417"/>
      <c r="AT12" s="417"/>
      <c r="AU12" s="255" t="s">
        <v>897</v>
      </c>
      <c r="AV12" s="214"/>
      <c r="AW12" s="416" t="s">
        <v>177</v>
      </c>
      <c r="AX12" s="417"/>
      <c r="AY12" s="417"/>
      <c r="AZ12" s="255" t="s">
        <v>898</v>
      </c>
      <c r="BA12" s="214"/>
      <c r="BB12" s="416" t="s">
        <v>177</v>
      </c>
      <c r="BC12" s="417"/>
      <c r="BD12" s="417"/>
      <c r="BE12" s="255" t="s">
        <v>899</v>
      </c>
      <c r="BF12" s="246"/>
      <c r="BG12" s="355" t="str">
        <f>+BB12</f>
        <v>Periode</v>
      </c>
      <c r="BH12" s="356"/>
      <c r="BI12" s="358"/>
      <c r="BJ12" s="357" t="s">
        <v>974</v>
      </c>
      <c r="BK12" s="255" t="s">
        <v>900</v>
      </c>
      <c r="BL12" s="246"/>
      <c r="BM12" s="357" t="s">
        <v>1066</v>
      </c>
      <c r="BN12" s="246"/>
      <c r="BO12" s="246"/>
      <c r="BP12" s="418" t="s">
        <v>1008</v>
      </c>
      <c r="BQ12" s="419"/>
      <c r="BR12" s="419"/>
      <c r="BS12" s="257">
        <v>3</v>
      </c>
      <c r="BT12" s="214"/>
      <c r="BU12" s="418" t="s">
        <v>177</v>
      </c>
      <c r="BV12" s="419"/>
      <c r="BW12" s="419"/>
      <c r="BX12" s="257" t="s">
        <v>901</v>
      </c>
      <c r="BY12" s="214"/>
      <c r="BZ12" s="418" t="s">
        <v>177</v>
      </c>
      <c r="CA12" s="419"/>
      <c r="CB12" s="419"/>
      <c r="CC12" s="257" t="s">
        <v>902</v>
      </c>
      <c r="CD12" s="214"/>
      <c r="CE12" s="418" t="s">
        <v>177</v>
      </c>
      <c r="CF12" s="419"/>
      <c r="CG12" s="419"/>
      <c r="CH12" s="257" t="s">
        <v>903</v>
      </c>
      <c r="CI12" s="246"/>
      <c r="CJ12" s="418" t="str">
        <f>+CE12</f>
        <v>Periode</v>
      </c>
      <c r="CK12" s="420"/>
      <c r="CL12" s="419"/>
      <c r="CM12" s="419"/>
      <c r="CN12" s="257" t="s">
        <v>904</v>
      </c>
      <c r="CO12" s="246"/>
      <c r="CP12" s="407" t="s">
        <v>882</v>
      </c>
      <c r="CQ12" s="408"/>
      <c r="CR12" s="408"/>
      <c r="CS12" s="259">
        <v>4</v>
      </c>
      <c r="CU12" s="407" t="s">
        <v>177</v>
      </c>
      <c r="CV12" s="408"/>
      <c r="CW12" s="408"/>
      <c r="CX12" s="259" t="s">
        <v>905</v>
      </c>
      <c r="CY12" s="214"/>
      <c r="CZ12" s="407" t="s">
        <v>177</v>
      </c>
      <c r="DA12" s="408"/>
      <c r="DB12" s="408"/>
      <c r="DC12" s="259" t="s">
        <v>906</v>
      </c>
      <c r="DD12" s="214"/>
      <c r="DE12" s="407" t="s">
        <v>177</v>
      </c>
      <c r="DF12" s="408"/>
      <c r="DG12" s="408"/>
      <c r="DH12" s="259" t="s">
        <v>907</v>
      </c>
      <c r="DI12" s="246"/>
      <c r="DJ12" s="407" t="str">
        <f>+DE12</f>
        <v>Periode</v>
      </c>
      <c r="DK12" s="408"/>
      <c r="DL12" s="408"/>
      <c r="DM12" s="259" t="s">
        <v>908</v>
      </c>
      <c r="DN12" s="246"/>
      <c r="DO12" s="409" t="s">
        <v>36</v>
      </c>
      <c r="DP12" s="410"/>
      <c r="DQ12" s="410"/>
      <c r="DR12" s="317"/>
    </row>
    <row r="13" spans="1:122" s="302" customFormat="1" ht="14.4" customHeight="1" x14ac:dyDescent="0.3">
      <c r="A13" s="422" t="s">
        <v>2</v>
      </c>
      <c r="B13" s="428"/>
      <c r="C13" s="215"/>
      <c r="D13" s="432"/>
      <c r="E13" s="425"/>
      <c r="F13" s="425"/>
      <c r="G13" s="425"/>
      <c r="H13" s="425"/>
      <c r="I13" s="215"/>
      <c r="J13" s="415" t="s">
        <v>191</v>
      </c>
      <c r="K13" s="415" t="s">
        <v>0</v>
      </c>
      <c r="L13" s="415" t="s">
        <v>183</v>
      </c>
      <c r="M13" s="415" t="s">
        <v>22</v>
      </c>
      <c r="N13" s="247"/>
      <c r="O13" s="415" t="s">
        <v>191</v>
      </c>
      <c r="P13" s="415" t="s">
        <v>0</v>
      </c>
      <c r="Q13" s="415" t="s">
        <v>183</v>
      </c>
      <c r="R13" s="415" t="s">
        <v>22</v>
      </c>
      <c r="S13" s="247"/>
      <c r="T13" s="415" t="s">
        <v>191</v>
      </c>
      <c r="U13" s="415" t="s">
        <v>0</v>
      </c>
      <c r="V13" s="415" t="s">
        <v>183</v>
      </c>
      <c r="W13" s="415" t="s">
        <v>22</v>
      </c>
      <c r="X13" s="247"/>
      <c r="Y13" s="415" t="s">
        <v>191</v>
      </c>
      <c r="Z13" s="415" t="s">
        <v>0</v>
      </c>
      <c r="AA13" s="415" t="s">
        <v>183</v>
      </c>
      <c r="AB13" s="415" t="s">
        <v>22</v>
      </c>
      <c r="AC13" s="248"/>
      <c r="AD13" s="415" t="s">
        <v>191</v>
      </c>
      <c r="AE13" s="415" t="s">
        <v>0</v>
      </c>
      <c r="AF13" s="247"/>
      <c r="AG13" s="415"/>
      <c r="AH13" s="415" t="s">
        <v>183</v>
      </c>
      <c r="AI13" s="415" t="s">
        <v>22</v>
      </c>
      <c r="AJ13" s="248"/>
      <c r="AK13" s="415"/>
      <c r="AL13" s="248"/>
      <c r="AM13" s="412" t="s">
        <v>191</v>
      </c>
      <c r="AN13" s="412" t="s">
        <v>0</v>
      </c>
      <c r="AO13" s="412" t="s">
        <v>183</v>
      </c>
      <c r="AP13" s="412" t="s">
        <v>22</v>
      </c>
      <c r="AQ13" s="247"/>
      <c r="AR13" s="412" t="s">
        <v>191</v>
      </c>
      <c r="AS13" s="412" t="s">
        <v>0</v>
      </c>
      <c r="AT13" s="412" t="s">
        <v>183</v>
      </c>
      <c r="AU13" s="412" t="s">
        <v>22</v>
      </c>
      <c r="AV13" s="247"/>
      <c r="AW13" s="412" t="s">
        <v>191</v>
      </c>
      <c r="AX13" s="412" t="s">
        <v>0</v>
      </c>
      <c r="AY13" s="412" t="s">
        <v>183</v>
      </c>
      <c r="AZ13" s="412" t="s">
        <v>22</v>
      </c>
      <c r="BA13" s="247"/>
      <c r="BB13" s="412" t="s">
        <v>191</v>
      </c>
      <c r="BC13" s="412" t="s">
        <v>0</v>
      </c>
      <c r="BD13" s="412" t="s">
        <v>183</v>
      </c>
      <c r="BE13" s="412" t="s">
        <v>22</v>
      </c>
      <c r="BF13" s="248"/>
      <c r="BG13" s="412" t="s">
        <v>191</v>
      </c>
      <c r="BH13" s="412" t="s">
        <v>0</v>
      </c>
      <c r="BI13" s="247"/>
      <c r="BJ13" s="344"/>
      <c r="BK13" s="412" t="s">
        <v>22</v>
      </c>
      <c r="BL13" s="248"/>
      <c r="BM13" s="344"/>
      <c r="BN13" s="248"/>
      <c r="BO13" s="248"/>
      <c r="BP13" s="421" t="s">
        <v>191</v>
      </c>
      <c r="BQ13" s="421" t="s">
        <v>0</v>
      </c>
      <c r="BR13" s="421" t="s">
        <v>183</v>
      </c>
      <c r="BS13" s="421" t="s">
        <v>22</v>
      </c>
      <c r="BT13" s="247"/>
      <c r="BU13" s="421" t="s">
        <v>191</v>
      </c>
      <c r="BV13" s="421" t="s">
        <v>0</v>
      </c>
      <c r="BW13" s="421" t="s">
        <v>183</v>
      </c>
      <c r="BX13" s="421" t="s">
        <v>22</v>
      </c>
      <c r="BY13" s="247"/>
      <c r="BZ13" s="421" t="s">
        <v>191</v>
      </c>
      <c r="CA13" s="421" t="s">
        <v>0</v>
      </c>
      <c r="CB13" s="421" t="s">
        <v>183</v>
      </c>
      <c r="CC13" s="421" t="s">
        <v>22</v>
      </c>
      <c r="CD13" s="247"/>
      <c r="CE13" s="421" t="s">
        <v>191</v>
      </c>
      <c r="CF13" s="421" t="s">
        <v>0</v>
      </c>
      <c r="CG13" s="421" t="s">
        <v>183</v>
      </c>
      <c r="CH13" s="421" t="s">
        <v>22</v>
      </c>
      <c r="CI13" s="248"/>
      <c r="CJ13" s="421" t="s">
        <v>191</v>
      </c>
      <c r="CK13" s="421" t="s">
        <v>0</v>
      </c>
      <c r="CL13" s="421" t="s">
        <v>974</v>
      </c>
      <c r="CM13" s="421" t="s">
        <v>183</v>
      </c>
      <c r="CN13" s="421" t="s">
        <v>22</v>
      </c>
      <c r="CO13" s="421" t="s">
        <v>1066</v>
      </c>
      <c r="CP13" s="411" t="s">
        <v>191</v>
      </c>
      <c r="CQ13" s="411" t="s">
        <v>0</v>
      </c>
      <c r="CR13" s="411" t="s">
        <v>183</v>
      </c>
      <c r="CS13" s="411" t="s">
        <v>22</v>
      </c>
      <c r="CU13" s="411" t="s">
        <v>191</v>
      </c>
      <c r="CV13" s="411" t="s">
        <v>0</v>
      </c>
      <c r="CW13" s="411" t="s">
        <v>183</v>
      </c>
      <c r="CX13" s="411" t="s">
        <v>22</v>
      </c>
      <c r="CY13" s="247"/>
      <c r="CZ13" s="411" t="s">
        <v>191</v>
      </c>
      <c r="DA13" s="411" t="s">
        <v>0</v>
      </c>
      <c r="DB13" s="411" t="s">
        <v>183</v>
      </c>
      <c r="DC13" s="411" t="s">
        <v>22</v>
      </c>
      <c r="DD13" s="247"/>
      <c r="DE13" s="411" t="s">
        <v>191</v>
      </c>
      <c r="DF13" s="411" t="s">
        <v>0</v>
      </c>
      <c r="DG13" s="411" t="s">
        <v>183</v>
      </c>
      <c r="DH13" s="411" t="s">
        <v>22</v>
      </c>
      <c r="DI13" s="248"/>
      <c r="DJ13" s="411" t="s">
        <v>191</v>
      </c>
      <c r="DK13" s="411" t="s">
        <v>0</v>
      </c>
      <c r="DL13" s="411" t="s">
        <v>183</v>
      </c>
      <c r="DM13" s="411" t="s">
        <v>22</v>
      </c>
      <c r="DN13" s="248"/>
      <c r="DO13" s="403" t="s">
        <v>191</v>
      </c>
      <c r="DP13" s="403" t="s">
        <v>0</v>
      </c>
      <c r="DQ13" s="403" t="s">
        <v>183</v>
      </c>
      <c r="DR13" s="403" t="s">
        <v>22</v>
      </c>
    </row>
    <row r="14" spans="1:122" s="249" customFormat="1" x14ac:dyDescent="0.3">
      <c r="A14" s="423"/>
      <c r="B14" s="428"/>
      <c r="C14" s="216"/>
      <c r="D14" s="433"/>
      <c r="E14" s="426"/>
      <c r="F14" s="426"/>
      <c r="G14" s="426"/>
      <c r="H14" s="426"/>
      <c r="I14" s="216"/>
      <c r="J14" s="415"/>
      <c r="K14" s="415"/>
      <c r="L14" s="415"/>
      <c r="M14" s="415"/>
      <c r="N14" s="216"/>
      <c r="O14" s="415"/>
      <c r="P14" s="415"/>
      <c r="Q14" s="415"/>
      <c r="R14" s="415"/>
      <c r="S14" s="216"/>
      <c r="T14" s="415"/>
      <c r="U14" s="415"/>
      <c r="V14" s="415"/>
      <c r="W14" s="415"/>
      <c r="X14" s="216"/>
      <c r="Y14" s="415"/>
      <c r="Z14" s="415"/>
      <c r="AA14" s="415"/>
      <c r="AB14" s="415"/>
      <c r="AD14" s="415"/>
      <c r="AE14" s="415"/>
      <c r="AF14" s="216"/>
      <c r="AG14" s="415"/>
      <c r="AH14" s="415"/>
      <c r="AI14" s="415"/>
      <c r="AK14" s="415"/>
      <c r="AM14" s="412"/>
      <c r="AN14" s="412"/>
      <c r="AO14" s="412"/>
      <c r="AP14" s="412"/>
      <c r="AQ14" s="216"/>
      <c r="AR14" s="412"/>
      <c r="AS14" s="412"/>
      <c r="AT14" s="412"/>
      <c r="AU14" s="412"/>
      <c r="AV14" s="216"/>
      <c r="AW14" s="412"/>
      <c r="AX14" s="412"/>
      <c r="AY14" s="412"/>
      <c r="AZ14" s="412"/>
      <c r="BA14" s="216"/>
      <c r="BB14" s="412"/>
      <c r="BC14" s="412"/>
      <c r="BD14" s="412"/>
      <c r="BE14" s="412"/>
      <c r="BG14" s="412"/>
      <c r="BH14" s="412"/>
      <c r="BI14" s="216"/>
      <c r="BJ14" s="344"/>
      <c r="BK14" s="412"/>
      <c r="BM14" s="344"/>
      <c r="BP14" s="421"/>
      <c r="BQ14" s="421"/>
      <c r="BR14" s="421"/>
      <c r="BS14" s="421"/>
      <c r="BT14" s="216"/>
      <c r="BU14" s="421"/>
      <c r="BV14" s="421"/>
      <c r="BW14" s="421"/>
      <c r="BX14" s="421"/>
      <c r="BY14" s="216"/>
      <c r="BZ14" s="421"/>
      <c r="CA14" s="421"/>
      <c r="CB14" s="421"/>
      <c r="CC14" s="421"/>
      <c r="CD14" s="216"/>
      <c r="CE14" s="421"/>
      <c r="CF14" s="421"/>
      <c r="CG14" s="421"/>
      <c r="CH14" s="421"/>
      <c r="CJ14" s="421"/>
      <c r="CK14" s="421"/>
      <c r="CL14" s="421"/>
      <c r="CM14" s="421"/>
      <c r="CN14" s="421"/>
      <c r="CO14" s="421"/>
      <c r="CP14" s="411"/>
      <c r="CQ14" s="411"/>
      <c r="CR14" s="411"/>
      <c r="CS14" s="411"/>
      <c r="CU14" s="411"/>
      <c r="CV14" s="411"/>
      <c r="CW14" s="411"/>
      <c r="CX14" s="411"/>
      <c r="CY14" s="216"/>
      <c r="CZ14" s="411"/>
      <c r="DA14" s="411"/>
      <c r="DB14" s="411"/>
      <c r="DC14" s="411"/>
      <c r="DD14" s="216"/>
      <c r="DE14" s="411"/>
      <c r="DF14" s="411"/>
      <c r="DG14" s="411"/>
      <c r="DH14" s="411"/>
      <c r="DJ14" s="411"/>
      <c r="DK14" s="411"/>
      <c r="DL14" s="411"/>
      <c r="DM14" s="411"/>
      <c r="DO14" s="403"/>
      <c r="DP14" s="403"/>
      <c r="DQ14" s="403"/>
      <c r="DR14" s="403"/>
    </row>
    <row r="15" spans="1:122" s="208" customFormat="1" x14ac:dyDescent="0.3">
      <c r="B15" s="217"/>
      <c r="D15" s="218"/>
      <c r="AE15" s="334"/>
      <c r="AF15" s="334"/>
      <c r="AK15" s="334"/>
      <c r="AL15" s="334"/>
      <c r="BH15" s="334"/>
      <c r="BI15" s="334"/>
      <c r="BJ15" s="334"/>
      <c r="BL15" s="334"/>
      <c r="BM15" s="334"/>
      <c r="CK15" s="334"/>
      <c r="CO15" s="334"/>
    </row>
    <row r="16" spans="1:122" s="250" customFormat="1" ht="28.8" x14ac:dyDescent="0.3">
      <c r="A16" s="219" t="s">
        <v>3</v>
      </c>
      <c r="B16" s="220" t="s">
        <v>179</v>
      </c>
      <c r="C16" s="221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1"/>
      <c r="AE16" s="343"/>
      <c r="AF16" s="221"/>
      <c r="AG16" s="251"/>
      <c r="AH16" s="251"/>
      <c r="AI16" s="251"/>
      <c r="AK16" s="343"/>
      <c r="AM16" s="238"/>
      <c r="AN16" s="238"/>
      <c r="AO16" s="238"/>
      <c r="AP16" s="238"/>
      <c r="AQ16" s="221"/>
      <c r="AR16" s="238"/>
      <c r="AS16" s="238"/>
      <c r="AT16" s="238"/>
      <c r="AU16" s="238"/>
      <c r="AV16" s="221"/>
      <c r="AW16" s="238"/>
      <c r="AX16" s="238"/>
      <c r="AY16" s="238"/>
      <c r="AZ16" s="238"/>
      <c r="BA16" s="221"/>
      <c r="BB16" s="238"/>
      <c r="BC16" s="238"/>
      <c r="BD16" s="238"/>
      <c r="BE16" s="238"/>
      <c r="BG16" s="251"/>
      <c r="BH16" s="343"/>
      <c r="BI16" s="221"/>
      <c r="BJ16" s="343"/>
      <c r="BK16" s="251"/>
      <c r="BM16" s="343"/>
      <c r="BP16" s="238"/>
      <c r="BQ16" s="238"/>
      <c r="BR16" s="238"/>
      <c r="BS16" s="238"/>
      <c r="BT16" s="221"/>
      <c r="BU16" s="238"/>
      <c r="BV16" s="238"/>
      <c r="BW16" s="238"/>
      <c r="BX16" s="238"/>
      <c r="BY16" s="221"/>
      <c r="BZ16" s="238"/>
      <c r="CA16" s="238"/>
      <c r="CB16" s="238"/>
      <c r="CC16" s="238"/>
      <c r="CD16" s="221"/>
      <c r="CE16" s="238"/>
      <c r="CF16" s="238"/>
      <c r="CG16" s="238"/>
      <c r="CH16" s="238"/>
      <c r="CJ16" s="251"/>
      <c r="CK16" s="343"/>
      <c r="CL16" s="251"/>
      <c r="CM16" s="251"/>
      <c r="CN16" s="251"/>
      <c r="CO16" s="343"/>
      <c r="CP16" s="251"/>
      <c r="CQ16" s="251"/>
      <c r="CR16" s="251"/>
      <c r="CS16" s="251"/>
      <c r="CU16" s="238"/>
      <c r="CV16" s="238"/>
      <c r="CW16" s="238"/>
      <c r="CX16" s="238"/>
      <c r="CY16" s="221"/>
      <c r="CZ16" s="238"/>
      <c r="DA16" s="238"/>
      <c r="DB16" s="238"/>
      <c r="DC16" s="238"/>
      <c r="DD16" s="221"/>
      <c r="DE16" s="238"/>
      <c r="DF16" s="238"/>
      <c r="DG16" s="238"/>
      <c r="DH16" s="238"/>
      <c r="DJ16" s="251"/>
      <c r="DK16" s="251"/>
      <c r="DL16" s="251"/>
      <c r="DM16" s="251"/>
      <c r="DO16" s="251"/>
      <c r="DP16" s="251"/>
      <c r="DQ16" s="251"/>
      <c r="DR16" s="251"/>
    </row>
    <row r="17" spans="1:122" x14ac:dyDescent="0.3">
      <c r="A17" s="224" t="s">
        <v>954</v>
      </c>
      <c r="B17" s="224" t="s">
        <v>1037</v>
      </c>
      <c r="D17" s="225" t="s">
        <v>917</v>
      </c>
      <c r="E17" s="226" t="s">
        <v>918</v>
      </c>
      <c r="F17" s="226" t="s">
        <v>919</v>
      </c>
      <c r="G17" s="226" t="s">
        <v>920</v>
      </c>
      <c r="H17" s="226"/>
      <c r="J17" s="232">
        <f>SUM(O17,T17,Y17,AD17)</f>
        <v>52</v>
      </c>
      <c r="K17" s="236"/>
      <c r="L17" s="236"/>
      <c r="M17" s="232">
        <f t="shared" ref="M17:M26" si="0">SUM(R17,W17,AB17,AI17)</f>
        <v>0</v>
      </c>
      <c r="O17" s="232">
        <v>18</v>
      </c>
      <c r="P17" s="236"/>
      <c r="Q17" s="236"/>
      <c r="R17" s="232"/>
      <c r="T17" s="232">
        <v>16</v>
      </c>
      <c r="U17" s="236"/>
      <c r="V17" s="236"/>
      <c r="W17" s="232"/>
      <c r="Y17" s="232">
        <v>18</v>
      </c>
      <c r="Z17" s="236"/>
      <c r="AA17" s="236"/>
      <c r="AB17" s="232"/>
      <c r="AD17" s="232"/>
      <c r="AE17" s="236"/>
      <c r="AF17" s="334"/>
      <c r="AG17" s="232" t="s">
        <v>997</v>
      </c>
      <c r="AH17" s="236"/>
      <c r="AI17" s="232"/>
      <c r="AK17" s="363" t="s">
        <v>1067</v>
      </c>
      <c r="AM17" s="232">
        <f>SUM(AR17,AW17,BB17,BG17)</f>
        <v>34</v>
      </c>
      <c r="AN17" s="236"/>
      <c r="AO17" s="236"/>
      <c r="AP17" s="232">
        <f t="shared" ref="AP17:AP26" si="1">SUM(AU17,AZ17,BE17,BK17)</f>
        <v>0</v>
      </c>
      <c r="AQ17" s="208"/>
      <c r="AR17" s="232">
        <v>9</v>
      </c>
      <c r="AS17" s="236"/>
      <c r="AT17" s="236"/>
      <c r="AU17" s="232"/>
      <c r="AW17" s="232">
        <v>16</v>
      </c>
      <c r="AX17" s="236"/>
      <c r="AY17" s="236"/>
      <c r="AZ17" s="232"/>
      <c r="BB17" s="232">
        <v>9</v>
      </c>
      <c r="BC17" s="236"/>
      <c r="BD17" s="236"/>
      <c r="BE17" s="232"/>
      <c r="BG17" s="232"/>
      <c r="BH17" s="236"/>
      <c r="BI17" s="334"/>
      <c r="BJ17" s="232" t="s">
        <v>997</v>
      </c>
      <c r="BK17" s="232"/>
      <c r="BM17" s="363" t="s">
        <v>1080</v>
      </c>
      <c r="BP17" s="232">
        <f>SUM(BU17,BZ17,CE17,CJ17)</f>
        <v>18</v>
      </c>
      <c r="BQ17" s="236"/>
      <c r="BR17" s="236"/>
      <c r="BS17" s="232">
        <f>SUM(BX17,CC17,CH17,CN17)</f>
        <v>0</v>
      </c>
      <c r="BT17" s="208"/>
      <c r="BU17" s="232">
        <v>5</v>
      </c>
      <c r="BV17" s="236"/>
      <c r="BW17" s="236"/>
      <c r="BX17" s="232"/>
      <c r="BZ17" s="232">
        <v>8</v>
      </c>
      <c r="CA17" s="236"/>
      <c r="CB17" s="236"/>
      <c r="CC17" s="232"/>
      <c r="CE17" s="232">
        <v>5</v>
      </c>
      <c r="CF17" s="236"/>
      <c r="CG17" s="236"/>
      <c r="CH17" s="232"/>
      <c r="CJ17" s="232"/>
      <c r="CK17" s="236"/>
      <c r="CL17" s="364" t="s">
        <v>997</v>
      </c>
      <c r="CM17" s="236"/>
      <c r="CN17" s="232"/>
      <c r="CO17" s="363" t="s">
        <v>1084</v>
      </c>
      <c r="CP17" s="232">
        <f>SUM(CU17,CZ17,DE17,DJ17)</f>
        <v>0</v>
      </c>
      <c r="CQ17" s="236"/>
      <c r="CR17" s="236"/>
      <c r="CS17" s="232">
        <f>SUM(CX17,DC17,DH17,DM17)</f>
        <v>0</v>
      </c>
      <c r="CU17" s="232"/>
      <c r="CV17" s="236"/>
      <c r="CW17" s="236"/>
      <c r="CX17" s="232"/>
      <c r="CZ17" s="232"/>
      <c r="DA17" s="236"/>
      <c r="DB17" s="236"/>
      <c r="DC17" s="232"/>
      <c r="DE17" s="232"/>
      <c r="DF17" s="236"/>
      <c r="DG17" s="236"/>
      <c r="DH17" s="232"/>
      <c r="DJ17" s="232"/>
      <c r="DK17" s="236"/>
      <c r="DL17" s="236"/>
      <c r="DM17" s="232"/>
      <c r="DO17" s="232">
        <f t="shared" ref="DO17:DO26" si="2">SUM(J17,AM17,BP17,CP17)</f>
        <v>104</v>
      </c>
      <c r="DP17" s="236"/>
      <c r="DQ17" s="236"/>
      <c r="DR17" s="232">
        <f t="shared" ref="DR17:DR26" si="3">SUM(M17,AP17,BS17,CS17)</f>
        <v>0</v>
      </c>
    </row>
    <row r="18" spans="1:122" x14ac:dyDescent="0.3">
      <c r="A18" s="224" t="s">
        <v>921</v>
      </c>
      <c r="B18" s="224" t="s">
        <v>1038</v>
      </c>
      <c r="D18" s="225" t="s">
        <v>921</v>
      </c>
      <c r="E18" s="226"/>
      <c r="F18" s="226"/>
      <c r="G18" s="226"/>
      <c r="H18" s="226"/>
      <c r="J18" s="232">
        <f t="shared" ref="J18:J119" si="4">SUM(O18,T18,Y18,AD18)</f>
        <v>52</v>
      </c>
      <c r="K18" s="236"/>
      <c r="L18" s="236"/>
      <c r="M18" s="232">
        <f t="shared" si="0"/>
        <v>0</v>
      </c>
      <c r="O18" s="232">
        <v>18</v>
      </c>
      <c r="P18" s="236"/>
      <c r="Q18" s="236"/>
      <c r="R18" s="232"/>
      <c r="T18" s="232">
        <v>16</v>
      </c>
      <c r="U18" s="236"/>
      <c r="V18" s="236"/>
      <c r="W18" s="232"/>
      <c r="Y18" s="232">
        <v>18</v>
      </c>
      <c r="Z18" s="236"/>
      <c r="AA18" s="236"/>
      <c r="AB18" s="232"/>
      <c r="AD18" s="232"/>
      <c r="AE18" s="236"/>
      <c r="AF18" s="334"/>
      <c r="AG18" s="232" t="s">
        <v>998</v>
      </c>
      <c r="AH18" s="236"/>
      <c r="AI18" s="232"/>
      <c r="AK18" s="363" t="s">
        <v>1067</v>
      </c>
      <c r="AM18" s="232">
        <f t="shared" ref="AM18:AM26" si="5">SUM(AR18,AW18,BB18,BG18)</f>
        <v>43</v>
      </c>
      <c r="AN18" s="236"/>
      <c r="AO18" s="236"/>
      <c r="AP18" s="232">
        <f t="shared" si="1"/>
        <v>0</v>
      </c>
      <c r="AQ18" s="208"/>
      <c r="AR18" s="232">
        <v>9</v>
      </c>
      <c r="AS18" s="236"/>
      <c r="AT18" s="236"/>
      <c r="AU18" s="232"/>
      <c r="AW18" s="232">
        <v>16</v>
      </c>
      <c r="AX18" s="236"/>
      <c r="AY18" s="236"/>
      <c r="AZ18" s="232"/>
      <c r="BB18" s="232">
        <v>18</v>
      </c>
      <c r="BC18" s="236"/>
      <c r="BD18" s="236"/>
      <c r="BE18" s="232"/>
      <c r="BG18" s="232"/>
      <c r="BH18" s="236"/>
      <c r="BI18" s="334"/>
      <c r="BJ18" s="232" t="s">
        <v>998</v>
      </c>
      <c r="BK18" s="232"/>
      <c r="BM18" s="363" t="s">
        <v>1081</v>
      </c>
      <c r="BP18" s="232">
        <f t="shared" ref="BP18:BP26" si="6">SUM(BU18,BZ18,CE18,CJ18)</f>
        <v>13</v>
      </c>
      <c r="BQ18" s="236"/>
      <c r="BR18" s="236"/>
      <c r="BS18" s="232">
        <f t="shared" ref="BS18:BS26" si="7">SUM(BX18,CC18,CH18,CN18)</f>
        <v>0</v>
      </c>
      <c r="BT18" s="208"/>
      <c r="BU18" s="232">
        <v>5</v>
      </c>
      <c r="BV18" s="236"/>
      <c r="BW18" s="236"/>
      <c r="BX18" s="232"/>
      <c r="BZ18" s="232">
        <v>8</v>
      </c>
      <c r="CA18" s="236"/>
      <c r="CB18" s="236"/>
      <c r="CC18" s="232"/>
      <c r="CE18" s="232"/>
      <c r="CF18" s="236"/>
      <c r="CG18" s="236"/>
      <c r="CH18" s="232"/>
      <c r="CJ18" s="232"/>
      <c r="CK18" s="236"/>
      <c r="CL18" s="364" t="s">
        <v>998</v>
      </c>
      <c r="CM18" s="236"/>
      <c r="CN18" s="232"/>
      <c r="CO18" s="363" t="s">
        <v>1084</v>
      </c>
      <c r="CP18" s="232">
        <f t="shared" ref="CP18:CP26" si="8">SUM(CU18,CZ18,DE18,DJ18)</f>
        <v>0</v>
      </c>
      <c r="CQ18" s="236"/>
      <c r="CR18" s="236"/>
      <c r="CS18" s="232">
        <f t="shared" ref="CS18:CS26" si="9">SUM(CX18,DC18,DH18,DM18)</f>
        <v>0</v>
      </c>
      <c r="CU18" s="232"/>
      <c r="CV18" s="236"/>
      <c r="CW18" s="236"/>
      <c r="CX18" s="232"/>
      <c r="CZ18" s="232"/>
      <c r="DA18" s="236"/>
      <c r="DB18" s="236"/>
      <c r="DC18" s="232"/>
      <c r="DE18" s="232"/>
      <c r="DF18" s="236"/>
      <c r="DG18" s="236"/>
      <c r="DH18" s="232"/>
      <c r="DJ18" s="232"/>
      <c r="DK18" s="236"/>
      <c r="DL18" s="236"/>
      <c r="DM18" s="232"/>
      <c r="DO18" s="232">
        <f t="shared" si="2"/>
        <v>108</v>
      </c>
      <c r="DP18" s="236"/>
      <c r="DQ18" s="236"/>
      <c r="DR18" s="232">
        <f t="shared" si="3"/>
        <v>0</v>
      </c>
    </row>
    <row r="19" spans="1:122" x14ac:dyDescent="0.3">
      <c r="A19" s="224" t="s">
        <v>1091</v>
      </c>
      <c r="B19" s="224" t="s">
        <v>1041</v>
      </c>
      <c r="D19" s="225" t="s">
        <v>150</v>
      </c>
      <c r="E19" s="226"/>
      <c r="F19" s="226"/>
      <c r="G19" s="226"/>
      <c r="H19" s="226"/>
      <c r="J19" s="232">
        <f t="shared" si="4"/>
        <v>18</v>
      </c>
      <c r="K19" s="236"/>
      <c r="L19" s="236"/>
      <c r="M19" s="232">
        <f t="shared" si="0"/>
        <v>0</v>
      </c>
      <c r="O19" s="232">
        <v>9</v>
      </c>
      <c r="P19" s="236"/>
      <c r="Q19" s="236"/>
      <c r="R19" s="232"/>
      <c r="T19" s="232"/>
      <c r="U19" s="236"/>
      <c r="V19" s="236"/>
      <c r="W19" s="232"/>
      <c r="Y19" s="232">
        <v>9</v>
      </c>
      <c r="Z19" s="236"/>
      <c r="AA19" s="236"/>
      <c r="AB19" s="232"/>
      <c r="AD19" s="232"/>
      <c r="AE19" s="236"/>
      <c r="AF19" s="334"/>
      <c r="AG19" s="232" t="s">
        <v>999</v>
      </c>
      <c r="AH19" s="236"/>
      <c r="AI19" s="232"/>
      <c r="AK19" s="363" t="s">
        <v>1072</v>
      </c>
      <c r="AM19" s="232">
        <f t="shared" si="5"/>
        <v>18</v>
      </c>
      <c r="AN19" s="236"/>
      <c r="AO19" s="236"/>
      <c r="AP19" s="232">
        <f t="shared" si="1"/>
        <v>0</v>
      </c>
      <c r="AQ19" s="208"/>
      <c r="AR19" s="232">
        <v>9</v>
      </c>
      <c r="AS19" s="236"/>
      <c r="AT19" s="236"/>
      <c r="AU19" s="232"/>
      <c r="AW19" s="232"/>
      <c r="AX19" s="236"/>
      <c r="AY19" s="236"/>
      <c r="AZ19" s="232"/>
      <c r="BB19" s="232">
        <v>9</v>
      </c>
      <c r="BC19" s="236"/>
      <c r="BD19" s="236"/>
      <c r="BE19" s="232"/>
      <c r="BG19" s="232"/>
      <c r="BH19" s="236"/>
      <c r="BI19" s="334"/>
      <c r="BJ19" s="232" t="s">
        <v>999</v>
      </c>
      <c r="BK19" s="232"/>
      <c r="BM19" s="363" t="s">
        <v>1072</v>
      </c>
      <c r="BP19" s="232">
        <f t="shared" si="6"/>
        <v>17</v>
      </c>
      <c r="BQ19" s="236"/>
      <c r="BR19" s="236"/>
      <c r="BS19" s="232">
        <f t="shared" si="7"/>
        <v>0</v>
      </c>
      <c r="BT19" s="208"/>
      <c r="BU19" s="232"/>
      <c r="BV19" s="236"/>
      <c r="BW19" s="236"/>
      <c r="BX19" s="232"/>
      <c r="BZ19" s="232">
        <v>8</v>
      </c>
      <c r="CA19" s="236"/>
      <c r="CB19" s="236"/>
      <c r="CC19" s="232"/>
      <c r="CE19" s="232">
        <v>9</v>
      </c>
      <c r="CF19" s="236"/>
      <c r="CG19" s="236"/>
      <c r="CH19" s="232"/>
      <c r="CJ19" s="232"/>
      <c r="CK19" s="236"/>
      <c r="CL19" s="364" t="s">
        <v>999</v>
      </c>
      <c r="CM19" s="236"/>
      <c r="CN19" s="232"/>
      <c r="CO19" s="363" t="s">
        <v>1092</v>
      </c>
      <c r="CP19" s="232">
        <f t="shared" si="8"/>
        <v>0</v>
      </c>
      <c r="CQ19" s="236"/>
      <c r="CR19" s="236"/>
      <c r="CS19" s="232">
        <f t="shared" si="9"/>
        <v>0</v>
      </c>
      <c r="CU19" s="232"/>
      <c r="CV19" s="236"/>
      <c r="CW19" s="236"/>
      <c r="CX19" s="232"/>
      <c r="CZ19" s="232"/>
      <c r="DA19" s="236"/>
      <c r="DB19" s="236"/>
      <c r="DC19" s="232"/>
      <c r="DE19" s="232"/>
      <c r="DF19" s="236"/>
      <c r="DG19" s="236"/>
      <c r="DH19" s="232"/>
      <c r="DJ19" s="232"/>
      <c r="DK19" s="236"/>
      <c r="DL19" s="236"/>
      <c r="DM19" s="232"/>
      <c r="DO19" s="232">
        <f t="shared" si="2"/>
        <v>53</v>
      </c>
      <c r="DP19" s="236"/>
      <c r="DQ19" s="236"/>
      <c r="DR19" s="232">
        <f t="shared" si="3"/>
        <v>0</v>
      </c>
    </row>
    <row r="20" spans="1:122" x14ac:dyDescent="0.3">
      <c r="A20" s="224" t="s">
        <v>1070</v>
      </c>
      <c r="B20" s="224" t="s">
        <v>1039</v>
      </c>
      <c r="D20" s="225" t="s">
        <v>922</v>
      </c>
      <c r="E20" s="226" t="s">
        <v>923</v>
      </c>
      <c r="F20" s="226" t="s">
        <v>924</v>
      </c>
      <c r="G20" s="226" t="s">
        <v>925</v>
      </c>
      <c r="H20" s="226"/>
      <c r="J20" s="232">
        <f t="shared" si="4"/>
        <v>26</v>
      </c>
      <c r="K20" s="236"/>
      <c r="L20" s="236"/>
      <c r="M20" s="232">
        <f t="shared" si="0"/>
        <v>0</v>
      </c>
      <c r="O20" s="232">
        <v>9</v>
      </c>
      <c r="P20" s="236"/>
      <c r="Q20" s="236"/>
      <c r="R20" s="232"/>
      <c r="T20" s="232">
        <v>8</v>
      </c>
      <c r="U20" s="236"/>
      <c r="V20" s="236"/>
      <c r="W20" s="232"/>
      <c r="Y20" s="232">
        <v>9</v>
      </c>
      <c r="Z20" s="236"/>
      <c r="AA20" s="236"/>
      <c r="AB20" s="232"/>
      <c r="AD20" s="232"/>
      <c r="AE20" s="236"/>
      <c r="AF20" s="334"/>
      <c r="AG20" s="232" t="s">
        <v>1000</v>
      </c>
      <c r="AH20" s="236"/>
      <c r="AI20" s="232"/>
      <c r="AK20" s="363" t="s">
        <v>1073</v>
      </c>
      <c r="AM20" s="232">
        <f t="shared" si="5"/>
        <v>26</v>
      </c>
      <c r="AN20" s="236"/>
      <c r="AO20" s="236"/>
      <c r="AP20" s="232">
        <f t="shared" si="1"/>
        <v>0</v>
      </c>
      <c r="AQ20" s="208"/>
      <c r="AR20" s="232">
        <v>9</v>
      </c>
      <c r="AS20" s="236"/>
      <c r="AT20" s="236"/>
      <c r="AU20" s="232"/>
      <c r="AW20" s="232">
        <v>8</v>
      </c>
      <c r="AX20" s="236"/>
      <c r="AY20" s="236"/>
      <c r="AZ20" s="232"/>
      <c r="BB20" s="232">
        <v>9</v>
      </c>
      <c r="BC20" s="236"/>
      <c r="BD20" s="236"/>
      <c r="BE20" s="232"/>
      <c r="BG20" s="232"/>
      <c r="BH20" s="236"/>
      <c r="BI20" s="334"/>
      <c r="BJ20" s="232" t="s">
        <v>1000</v>
      </c>
      <c r="BK20" s="232"/>
      <c r="BM20" s="363" t="s">
        <v>1073</v>
      </c>
      <c r="BP20" s="232">
        <f t="shared" si="6"/>
        <v>5</v>
      </c>
      <c r="BQ20" s="236"/>
      <c r="BR20" s="236"/>
      <c r="BS20" s="232">
        <f t="shared" si="7"/>
        <v>0</v>
      </c>
      <c r="BT20" s="208"/>
      <c r="BU20" s="309">
        <v>5</v>
      </c>
      <c r="BV20" s="236"/>
      <c r="BW20" s="236"/>
      <c r="BX20" s="232"/>
      <c r="BZ20" s="232"/>
      <c r="CA20" s="236"/>
      <c r="CB20" s="236"/>
      <c r="CC20" s="232"/>
      <c r="CE20" s="232"/>
      <c r="CF20" s="236"/>
      <c r="CG20" s="236"/>
      <c r="CH20" s="232"/>
      <c r="CJ20" s="232"/>
      <c r="CK20" s="236"/>
      <c r="CL20" s="364" t="s">
        <v>1000</v>
      </c>
      <c r="CM20" s="236"/>
      <c r="CN20" s="232"/>
      <c r="CO20" s="363" t="s">
        <v>1085</v>
      </c>
      <c r="CP20" s="232">
        <f t="shared" si="8"/>
        <v>0</v>
      </c>
      <c r="CQ20" s="236"/>
      <c r="CR20" s="236"/>
      <c r="CS20" s="232">
        <f t="shared" si="9"/>
        <v>0</v>
      </c>
      <c r="CU20" s="232"/>
      <c r="CV20" s="236"/>
      <c r="CW20" s="236"/>
      <c r="CX20" s="232"/>
      <c r="CZ20" s="232"/>
      <c r="DA20" s="236"/>
      <c r="DB20" s="236"/>
      <c r="DC20" s="232"/>
      <c r="DE20" s="232"/>
      <c r="DF20" s="236"/>
      <c r="DG20" s="236"/>
      <c r="DH20" s="232"/>
      <c r="DJ20" s="232"/>
      <c r="DK20" s="236"/>
      <c r="DL20" s="236"/>
      <c r="DM20" s="232"/>
      <c r="DO20" s="232">
        <f t="shared" si="2"/>
        <v>57</v>
      </c>
      <c r="DP20" s="236"/>
      <c r="DQ20" s="236"/>
      <c r="DR20" s="232">
        <f t="shared" si="3"/>
        <v>0</v>
      </c>
    </row>
    <row r="21" spans="1:122" x14ac:dyDescent="0.3">
      <c r="A21" s="224" t="s">
        <v>1031</v>
      </c>
      <c r="B21" s="224" t="s">
        <v>1040</v>
      </c>
      <c r="D21" s="225" t="s">
        <v>944</v>
      </c>
      <c r="E21" s="226"/>
      <c r="F21" s="226"/>
      <c r="G21" s="226"/>
      <c r="H21" s="226"/>
      <c r="J21" s="232">
        <f t="shared" si="4"/>
        <v>26</v>
      </c>
      <c r="K21" s="236"/>
      <c r="L21" s="236"/>
      <c r="M21" s="232">
        <f t="shared" si="0"/>
        <v>0</v>
      </c>
      <c r="O21" s="232">
        <v>9</v>
      </c>
      <c r="P21" s="236"/>
      <c r="Q21" s="236"/>
      <c r="R21" s="232"/>
      <c r="T21" s="232">
        <v>8</v>
      </c>
      <c r="U21" s="236"/>
      <c r="V21" s="236"/>
      <c r="W21" s="232"/>
      <c r="Y21" s="232">
        <v>9</v>
      </c>
      <c r="Z21" s="236"/>
      <c r="AA21" s="236"/>
      <c r="AB21" s="232"/>
      <c r="AD21" s="232"/>
      <c r="AE21" s="236"/>
      <c r="AF21" s="334"/>
      <c r="AG21" s="232" t="s">
        <v>1001</v>
      </c>
      <c r="AH21" s="236"/>
      <c r="AI21" s="232"/>
      <c r="AK21" s="363" t="s">
        <v>1073</v>
      </c>
      <c r="AM21" s="232">
        <f t="shared" si="5"/>
        <v>8</v>
      </c>
      <c r="AN21" s="236"/>
      <c r="AO21" s="236"/>
      <c r="AP21" s="232">
        <f t="shared" si="1"/>
        <v>0</v>
      </c>
      <c r="AQ21" s="208"/>
      <c r="AR21" s="232"/>
      <c r="AS21" s="236"/>
      <c r="AT21" s="236"/>
      <c r="AU21" s="232"/>
      <c r="AW21" s="232">
        <v>8</v>
      </c>
      <c r="AX21" s="236"/>
      <c r="AY21" s="236"/>
      <c r="AZ21" s="232"/>
      <c r="BB21" s="232"/>
      <c r="BC21" s="236"/>
      <c r="BD21" s="236"/>
      <c r="BE21" s="232"/>
      <c r="BG21" s="232"/>
      <c r="BH21" s="236"/>
      <c r="BI21" s="334"/>
      <c r="BJ21" s="232" t="s">
        <v>1001</v>
      </c>
      <c r="BK21" s="232"/>
      <c r="BM21" s="363" t="s">
        <v>1077</v>
      </c>
      <c r="BP21" s="232">
        <f t="shared" si="6"/>
        <v>0</v>
      </c>
      <c r="BQ21" s="236"/>
      <c r="BR21" s="236"/>
      <c r="BS21" s="232">
        <f t="shared" si="7"/>
        <v>0</v>
      </c>
      <c r="BT21" s="208"/>
      <c r="BU21" s="232"/>
      <c r="BV21" s="236"/>
      <c r="BW21" s="236"/>
      <c r="BX21" s="232"/>
      <c r="BZ21" s="232"/>
      <c r="CA21" s="236"/>
      <c r="CB21" s="236"/>
      <c r="CC21" s="232"/>
      <c r="CE21" s="232"/>
      <c r="CF21" s="236"/>
      <c r="CG21" s="236"/>
      <c r="CH21" s="232"/>
      <c r="CJ21" s="232"/>
      <c r="CK21" s="236"/>
      <c r="CL21" s="364" t="s">
        <v>1001</v>
      </c>
      <c r="CM21" s="236"/>
      <c r="CN21" s="232"/>
      <c r="CO21" s="232"/>
      <c r="CP21" s="232">
        <f t="shared" si="8"/>
        <v>0</v>
      </c>
      <c r="CQ21" s="236"/>
      <c r="CR21" s="236"/>
      <c r="CS21" s="232">
        <f t="shared" si="9"/>
        <v>0</v>
      </c>
      <c r="CU21" s="232"/>
      <c r="CV21" s="236"/>
      <c r="CW21" s="236"/>
      <c r="CX21" s="232"/>
      <c r="CZ21" s="232"/>
      <c r="DA21" s="236"/>
      <c r="DB21" s="236"/>
      <c r="DC21" s="232"/>
      <c r="DE21" s="232"/>
      <c r="DF21" s="236"/>
      <c r="DG21" s="236"/>
      <c r="DH21" s="232"/>
      <c r="DJ21" s="232"/>
      <c r="DK21" s="236"/>
      <c r="DL21" s="236"/>
      <c r="DM21" s="232"/>
      <c r="DO21" s="232">
        <f t="shared" si="2"/>
        <v>34</v>
      </c>
      <c r="DP21" s="236"/>
      <c r="DQ21" s="236"/>
      <c r="DR21" s="232">
        <f t="shared" si="3"/>
        <v>0</v>
      </c>
    </row>
    <row r="22" spans="1:122" ht="15" hidden="1" customHeight="1" x14ac:dyDescent="0.3">
      <c r="A22" s="224"/>
      <c r="B22" s="224"/>
      <c r="D22" s="225"/>
      <c r="E22" s="226"/>
      <c r="F22" s="226"/>
      <c r="G22" s="226"/>
      <c r="H22" s="226"/>
      <c r="J22" s="232">
        <f t="shared" si="4"/>
        <v>0</v>
      </c>
      <c r="K22" s="236"/>
      <c r="L22" s="236"/>
      <c r="M22" s="232">
        <f t="shared" si="0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334"/>
      <c r="AG22" s="236"/>
      <c r="AH22" s="236"/>
      <c r="AI22" s="232"/>
      <c r="AK22" s="236"/>
      <c r="AM22" s="232">
        <f t="shared" si="5"/>
        <v>0</v>
      </c>
      <c r="AN22" s="236"/>
      <c r="AO22" s="236"/>
      <c r="AP22" s="232">
        <f t="shared" si="1"/>
        <v>0</v>
      </c>
      <c r="AQ22" s="208"/>
      <c r="AR22" s="232"/>
      <c r="AS22" s="236"/>
      <c r="AT22" s="236"/>
      <c r="AU22" s="232"/>
      <c r="AW22" s="232"/>
      <c r="AX22" s="236"/>
      <c r="AY22" s="236"/>
      <c r="AZ22" s="232"/>
      <c r="BB22" s="232"/>
      <c r="BC22" s="236"/>
      <c r="BD22" s="236"/>
      <c r="BE22" s="232"/>
      <c r="BG22" s="232"/>
      <c r="BH22" s="236"/>
      <c r="BI22" s="334"/>
      <c r="BJ22" s="236"/>
      <c r="BK22" s="232"/>
      <c r="BM22" s="236"/>
      <c r="BP22" s="232">
        <f t="shared" si="6"/>
        <v>0</v>
      </c>
      <c r="BQ22" s="236"/>
      <c r="BR22" s="236"/>
      <c r="BS22" s="232">
        <f t="shared" si="7"/>
        <v>0</v>
      </c>
      <c r="BT22" s="208"/>
      <c r="BU22" s="232"/>
      <c r="BV22" s="236"/>
      <c r="BW22" s="236"/>
      <c r="BX22" s="232"/>
      <c r="BZ22" s="232"/>
      <c r="CA22" s="236"/>
      <c r="CB22" s="236"/>
      <c r="CC22" s="232"/>
      <c r="CE22" s="232"/>
      <c r="CF22" s="236"/>
      <c r="CG22" s="236"/>
      <c r="CH22" s="232"/>
      <c r="CJ22" s="232"/>
      <c r="CK22" s="236"/>
      <c r="CL22" s="366"/>
      <c r="CM22" s="236"/>
      <c r="CN22" s="232"/>
      <c r="CO22" s="236"/>
      <c r="CP22" s="232">
        <f t="shared" si="8"/>
        <v>0</v>
      </c>
      <c r="CQ22" s="236"/>
      <c r="CR22" s="236"/>
      <c r="CS22" s="232">
        <f t="shared" si="9"/>
        <v>0</v>
      </c>
      <c r="CU22" s="232"/>
      <c r="CV22" s="236"/>
      <c r="CW22" s="236"/>
      <c r="CX22" s="232"/>
      <c r="CZ22" s="232"/>
      <c r="DA22" s="236"/>
      <c r="DB22" s="236"/>
      <c r="DC22" s="232"/>
      <c r="DE22" s="232"/>
      <c r="DF22" s="236"/>
      <c r="DG22" s="236"/>
      <c r="DH22" s="232"/>
      <c r="DJ22" s="232"/>
      <c r="DK22" s="236"/>
      <c r="DL22" s="236"/>
      <c r="DM22" s="232"/>
      <c r="DO22" s="232">
        <f t="shared" si="2"/>
        <v>0</v>
      </c>
      <c r="DP22" s="236"/>
      <c r="DQ22" s="236"/>
      <c r="DR22" s="232">
        <f t="shared" si="3"/>
        <v>0</v>
      </c>
    </row>
    <row r="23" spans="1:122" ht="15" hidden="1" customHeight="1" x14ac:dyDescent="0.3">
      <c r="A23" s="224"/>
      <c r="B23" s="224"/>
      <c r="D23" s="225"/>
      <c r="E23" s="226"/>
      <c r="F23" s="226"/>
      <c r="G23" s="226"/>
      <c r="H23" s="226"/>
      <c r="J23" s="232">
        <f t="shared" si="4"/>
        <v>0</v>
      </c>
      <c r="K23" s="236"/>
      <c r="L23" s="236"/>
      <c r="M23" s="232">
        <f t="shared" si="0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334"/>
      <c r="AG23" s="236"/>
      <c r="AH23" s="236"/>
      <c r="AI23" s="232"/>
      <c r="AK23" s="236"/>
      <c r="AM23" s="232">
        <f t="shared" si="5"/>
        <v>0</v>
      </c>
      <c r="AN23" s="236"/>
      <c r="AO23" s="236"/>
      <c r="AP23" s="232">
        <f t="shared" si="1"/>
        <v>0</v>
      </c>
      <c r="AQ23" s="208"/>
      <c r="AR23" s="232"/>
      <c r="AS23" s="236"/>
      <c r="AT23" s="236"/>
      <c r="AU23" s="232"/>
      <c r="AW23" s="232"/>
      <c r="AX23" s="236"/>
      <c r="AY23" s="236"/>
      <c r="AZ23" s="232"/>
      <c r="BB23" s="232"/>
      <c r="BC23" s="236"/>
      <c r="BD23" s="236"/>
      <c r="BE23" s="232"/>
      <c r="BG23" s="232"/>
      <c r="BH23" s="236"/>
      <c r="BI23" s="334"/>
      <c r="BJ23" s="236"/>
      <c r="BK23" s="232"/>
      <c r="BM23" s="236"/>
      <c r="BP23" s="232">
        <f t="shared" si="6"/>
        <v>0</v>
      </c>
      <c r="BQ23" s="236"/>
      <c r="BR23" s="236"/>
      <c r="BS23" s="232">
        <f t="shared" si="7"/>
        <v>0</v>
      </c>
      <c r="BT23" s="208"/>
      <c r="BU23" s="232"/>
      <c r="BV23" s="236"/>
      <c r="BW23" s="236"/>
      <c r="BX23" s="232"/>
      <c r="BZ23" s="232"/>
      <c r="CA23" s="236"/>
      <c r="CB23" s="236"/>
      <c r="CC23" s="232"/>
      <c r="CE23" s="232"/>
      <c r="CF23" s="236"/>
      <c r="CG23" s="236"/>
      <c r="CH23" s="232"/>
      <c r="CJ23" s="232"/>
      <c r="CK23" s="236"/>
      <c r="CL23" s="366"/>
      <c r="CM23" s="236"/>
      <c r="CN23" s="232"/>
      <c r="CO23" s="236"/>
      <c r="CP23" s="232">
        <f t="shared" si="8"/>
        <v>0</v>
      </c>
      <c r="CQ23" s="236"/>
      <c r="CR23" s="236"/>
      <c r="CS23" s="232">
        <f t="shared" si="9"/>
        <v>0</v>
      </c>
      <c r="CU23" s="232"/>
      <c r="CV23" s="236"/>
      <c r="CW23" s="236"/>
      <c r="CX23" s="232"/>
      <c r="CZ23" s="232"/>
      <c r="DA23" s="236"/>
      <c r="DB23" s="236"/>
      <c r="DC23" s="232"/>
      <c r="DE23" s="232"/>
      <c r="DF23" s="236"/>
      <c r="DG23" s="236"/>
      <c r="DH23" s="232"/>
      <c r="DJ23" s="232"/>
      <c r="DK23" s="236"/>
      <c r="DL23" s="236"/>
      <c r="DM23" s="232"/>
      <c r="DO23" s="232">
        <f t="shared" si="2"/>
        <v>0</v>
      </c>
      <c r="DP23" s="236"/>
      <c r="DQ23" s="236"/>
      <c r="DR23" s="232">
        <f t="shared" si="3"/>
        <v>0</v>
      </c>
    </row>
    <row r="24" spans="1:122" ht="15" hidden="1" customHeight="1" x14ac:dyDescent="0.3">
      <c r="A24" s="224"/>
      <c r="B24" s="224"/>
      <c r="D24" s="225"/>
      <c r="E24" s="226"/>
      <c r="F24" s="226"/>
      <c r="G24" s="226"/>
      <c r="H24" s="226"/>
      <c r="J24" s="232">
        <f t="shared" si="4"/>
        <v>0</v>
      </c>
      <c r="K24" s="236"/>
      <c r="L24" s="236"/>
      <c r="M24" s="232">
        <f t="shared" si="0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334"/>
      <c r="AG24" s="236"/>
      <c r="AH24" s="236"/>
      <c r="AI24" s="232"/>
      <c r="AK24" s="236"/>
      <c r="AM24" s="232">
        <f t="shared" si="5"/>
        <v>0</v>
      </c>
      <c r="AN24" s="236"/>
      <c r="AO24" s="236"/>
      <c r="AP24" s="232">
        <f t="shared" si="1"/>
        <v>0</v>
      </c>
      <c r="AQ24" s="208"/>
      <c r="AR24" s="232"/>
      <c r="AS24" s="236"/>
      <c r="AT24" s="236"/>
      <c r="AU24" s="232"/>
      <c r="AW24" s="232"/>
      <c r="AX24" s="236"/>
      <c r="AY24" s="236"/>
      <c r="AZ24" s="232"/>
      <c r="BB24" s="232"/>
      <c r="BC24" s="236"/>
      <c r="BD24" s="236"/>
      <c r="BE24" s="232"/>
      <c r="BG24" s="232"/>
      <c r="BH24" s="236"/>
      <c r="BI24" s="334"/>
      <c r="BJ24" s="236"/>
      <c r="BK24" s="232"/>
      <c r="BM24" s="236"/>
      <c r="BP24" s="232">
        <f t="shared" si="6"/>
        <v>0</v>
      </c>
      <c r="BQ24" s="236"/>
      <c r="BR24" s="236"/>
      <c r="BS24" s="232">
        <f t="shared" si="7"/>
        <v>0</v>
      </c>
      <c r="BT24" s="208"/>
      <c r="BU24" s="232"/>
      <c r="BV24" s="236"/>
      <c r="BW24" s="236"/>
      <c r="BX24" s="232"/>
      <c r="BZ24" s="232"/>
      <c r="CA24" s="236"/>
      <c r="CB24" s="236"/>
      <c r="CC24" s="232"/>
      <c r="CE24" s="232"/>
      <c r="CF24" s="236"/>
      <c r="CG24" s="236"/>
      <c r="CH24" s="232"/>
      <c r="CJ24" s="232"/>
      <c r="CK24" s="236"/>
      <c r="CL24" s="366"/>
      <c r="CM24" s="236"/>
      <c r="CN24" s="232"/>
      <c r="CO24" s="236"/>
      <c r="CP24" s="232">
        <f t="shared" si="8"/>
        <v>0</v>
      </c>
      <c r="CQ24" s="236"/>
      <c r="CR24" s="236"/>
      <c r="CS24" s="232">
        <f t="shared" si="9"/>
        <v>0</v>
      </c>
      <c r="CU24" s="232"/>
      <c r="CV24" s="236"/>
      <c r="CW24" s="236"/>
      <c r="CX24" s="232"/>
      <c r="CZ24" s="232"/>
      <c r="DA24" s="236"/>
      <c r="DB24" s="236"/>
      <c r="DC24" s="232"/>
      <c r="DE24" s="232"/>
      <c r="DF24" s="236"/>
      <c r="DG24" s="236"/>
      <c r="DH24" s="232"/>
      <c r="DJ24" s="232"/>
      <c r="DK24" s="236"/>
      <c r="DL24" s="236"/>
      <c r="DM24" s="232"/>
      <c r="DO24" s="232">
        <f t="shared" si="2"/>
        <v>0</v>
      </c>
      <c r="DP24" s="236"/>
      <c r="DQ24" s="236"/>
      <c r="DR24" s="232">
        <f t="shared" si="3"/>
        <v>0</v>
      </c>
    </row>
    <row r="25" spans="1:122" ht="15" hidden="1" customHeight="1" x14ac:dyDescent="0.3">
      <c r="A25" s="224"/>
      <c r="B25" s="224"/>
      <c r="D25" s="225"/>
      <c r="E25" s="226"/>
      <c r="F25" s="226"/>
      <c r="G25" s="226"/>
      <c r="H25" s="226"/>
      <c r="J25" s="232">
        <f t="shared" si="4"/>
        <v>0</v>
      </c>
      <c r="K25" s="236"/>
      <c r="L25" s="236"/>
      <c r="M25" s="232">
        <f t="shared" si="0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334"/>
      <c r="AG25" s="236"/>
      <c r="AH25" s="236"/>
      <c r="AI25" s="232"/>
      <c r="AK25" s="236"/>
      <c r="AM25" s="232">
        <f t="shared" si="5"/>
        <v>0</v>
      </c>
      <c r="AN25" s="236"/>
      <c r="AO25" s="236"/>
      <c r="AP25" s="232">
        <f t="shared" si="1"/>
        <v>0</v>
      </c>
      <c r="AQ25" s="208"/>
      <c r="AR25" s="232"/>
      <c r="AS25" s="236"/>
      <c r="AT25" s="236"/>
      <c r="AU25" s="232"/>
      <c r="AW25" s="232"/>
      <c r="AX25" s="236"/>
      <c r="AY25" s="236"/>
      <c r="AZ25" s="232"/>
      <c r="BB25" s="232"/>
      <c r="BC25" s="236"/>
      <c r="BD25" s="236"/>
      <c r="BE25" s="232"/>
      <c r="BG25" s="232"/>
      <c r="BH25" s="236"/>
      <c r="BI25" s="334"/>
      <c r="BJ25" s="236"/>
      <c r="BK25" s="232"/>
      <c r="BM25" s="236"/>
      <c r="BP25" s="232">
        <f t="shared" si="6"/>
        <v>0</v>
      </c>
      <c r="BQ25" s="236"/>
      <c r="BR25" s="236"/>
      <c r="BS25" s="232">
        <f t="shared" si="7"/>
        <v>0</v>
      </c>
      <c r="BT25" s="208"/>
      <c r="BU25" s="232"/>
      <c r="BV25" s="236"/>
      <c r="BW25" s="236"/>
      <c r="BX25" s="232"/>
      <c r="BZ25" s="232"/>
      <c r="CA25" s="236"/>
      <c r="CB25" s="236"/>
      <c r="CC25" s="232"/>
      <c r="CE25" s="232"/>
      <c r="CF25" s="236"/>
      <c r="CG25" s="236"/>
      <c r="CH25" s="232"/>
      <c r="CJ25" s="232"/>
      <c r="CK25" s="236"/>
      <c r="CL25" s="366"/>
      <c r="CM25" s="236"/>
      <c r="CN25" s="232"/>
      <c r="CO25" s="236"/>
      <c r="CP25" s="232">
        <f t="shared" si="8"/>
        <v>0</v>
      </c>
      <c r="CQ25" s="236"/>
      <c r="CR25" s="236"/>
      <c r="CS25" s="232">
        <f t="shared" si="9"/>
        <v>0</v>
      </c>
      <c r="CU25" s="232"/>
      <c r="CV25" s="236"/>
      <c r="CW25" s="236"/>
      <c r="CX25" s="232"/>
      <c r="CZ25" s="232"/>
      <c r="DA25" s="236"/>
      <c r="DB25" s="236"/>
      <c r="DC25" s="232"/>
      <c r="DE25" s="232"/>
      <c r="DF25" s="236"/>
      <c r="DG25" s="236"/>
      <c r="DH25" s="232"/>
      <c r="DJ25" s="232"/>
      <c r="DK25" s="236"/>
      <c r="DL25" s="236"/>
      <c r="DM25" s="232"/>
      <c r="DO25" s="232">
        <f t="shared" si="2"/>
        <v>0</v>
      </c>
      <c r="DP25" s="236"/>
      <c r="DQ25" s="236"/>
      <c r="DR25" s="232">
        <f t="shared" si="3"/>
        <v>0</v>
      </c>
    </row>
    <row r="26" spans="1:122" ht="15" hidden="1" customHeight="1" x14ac:dyDescent="0.3">
      <c r="A26" s="224"/>
      <c r="B26" s="224"/>
      <c r="D26" s="225"/>
      <c r="E26" s="226"/>
      <c r="F26" s="226"/>
      <c r="G26" s="226"/>
      <c r="H26" s="226"/>
      <c r="J26" s="232">
        <f t="shared" si="4"/>
        <v>0</v>
      </c>
      <c r="K26" s="236"/>
      <c r="L26" s="236"/>
      <c r="M26" s="232">
        <f t="shared" si="0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334"/>
      <c r="AG26" s="236"/>
      <c r="AH26" s="236"/>
      <c r="AI26" s="232"/>
      <c r="AK26" s="236"/>
      <c r="AM26" s="232">
        <f t="shared" si="5"/>
        <v>0</v>
      </c>
      <c r="AN26" s="236"/>
      <c r="AO26" s="236"/>
      <c r="AP26" s="232">
        <f t="shared" si="1"/>
        <v>0</v>
      </c>
      <c r="AQ26" s="208"/>
      <c r="AR26" s="232"/>
      <c r="AS26" s="236"/>
      <c r="AT26" s="236"/>
      <c r="AU26" s="232"/>
      <c r="AW26" s="232"/>
      <c r="AX26" s="236"/>
      <c r="AY26" s="236"/>
      <c r="AZ26" s="232"/>
      <c r="BB26" s="232"/>
      <c r="BC26" s="236"/>
      <c r="BD26" s="236"/>
      <c r="BE26" s="232"/>
      <c r="BG26" s="232"/>
      <c r="BH26" s="236"/>
      <c r="BI26" s="334"/>
      <c r="BJ26" s="236"/>
      <c r="BK26" s="232"/>
      <c r="BM26" s="236"/>
      <c r="BP26" s="232">
        <f t="shared" si="6"/>
        <v>0</v>
      </c>
      <c r="BQ26" s="236"/>
      <c r="BR26" s="236"/>
      <c r="BS26" s="232">
        <f t="shared" si="7"/>
        <v>0</v>
      </c>
      <c r="BT26" s="208"/>
      <c r="BU26" s="232"/>
      <c r="BV26" s="236"/>
      <c r="BW26" s="236"/>
      <c r="BX26" s="232"/>
      <c r="BZ26" s="232"/>
      <c r="CA26" s="236"/>
      <c r="CB26" s="236"/>
      <c r="CC26" s="232"/>
      <c r="CE26" s="232"/>
      <c r="CF26" s="236"/>
      <c r="CG26" s="236"/>
      <c r="CH26" s="232"/>
      <c r="CJ26" s="232"/>
      <c r="CK26" s="236"/>
      <c r="CL26" s="366"/>
      <c r="CM26" s="236"/>
      <c r="CN26" s="232"/>
      <c r="CO26" s="236"/>
      <c r="CP26" s="232">
        <f t="shared" si="8"/>
        <v>0</v>
      </c>
      <c r="CQ26" s="236"/>
      <c r="CR26" s="236"/>
      <c r="CS26" s="232">
        <f t="shared" si="9"/>
        <v>0</v>
      </c>
      <c r="CU26" s="232"/>
      <c r="CV26" s="236"/>
      <c r="CW26" s="236"/>
      <c r="CX26" s="232"/>
      <c r="CZ26" s="232"/>
      <c r="DA26" s="236"/>
      <c r="DB26" s="236"/>
      <c r="DC26" s="232"/>
      <c r="DE26" s="232"/>
      <c r="DF26" s="236"/>
      <c r="DG26" s="236"/>
      <c r="DH26" s="232"/>
      <c r="DJ26" s="232"/>
      <c r="DK26" s="236"/>
      <c r="DL26" s="236"/>
      <c r="DM26" s="232"/>
      <c r="DO26" s="232">
        <f t="shared" si="2"/>
        <v>0</v>
      </c>
      <c r="DP26" s="236"/>
      <c r="DQ26" s="236"/>
      <c r="DR26" s="232">
        <f t="shared" si="3"/>
        <v>0</v>
      </c>
    </row>
    <row r="27" spans="1:122" s="208" customFormat="1" x14ac:dyDescent="0.3">
      <c r="D27" s="218"/>
      <c r="J27" s="252"/>
      <c r="K27" s="252"/>
      <c r="L27" s="252"/>
      <c r="M27" s="252"/>
      <c r="O27" s="252"/>
      <c r="P27" s="252"/>
      <c r="Q27" s="252"/>
      <c r="R27" s="252"/>
      <c r="T27" s="252"/>
      <c r="U27" s="252"/>
      <c r="V27" s="252"/>
      <c r="W27" s="252"/>
      <c r="Y27" s="252"/>
      <c r="Z27" s="252"/>
      <c r="AA27" s="252"/>
      <c r="AB27" s="252"/>
      <c r="AD27" s="252"/>
      <c r="AE27" s="252"/>
      <c r="AF27" s="334"/>
      <c r="AG27" s="252"/>
      <c r="AH27" s="252"/>
      <c r="AI27" s="252"/>
      <c r="AK27" s="252"/>
      <c r="AL27" s="334"/>
      <c r="AM27" s="252"/>
      <c r="AN27" s="252"/>
      <c r="AO27" s="252"/>
      <c r="AP27" s="252"/>
      <c r="AR27" s="252"/>
      <c r="AS27" s="252"/>
      <c r="AT27" s="252"/>
      <c r="AU27" s="252"/>
      <c r="AW27" s="252"/>
      <c r="AX27" s="252"/>
      <c r="AY27" s="252"/>
      <c r="AZ27" s="252"/>
      <c r="BB27" s="252"/>
      <c r="BC27" s="252"/>
      <c r="BD27" s="252"/>
      <c r="BE27" s="252"/>
      <c r="BG27" s="252"/>
      <c r="BH27" s="252"/>
      <c r="BI27" s="334"/>
      <c r="BJ27" s="252"/>
      <c r="BK27" s="252"/>
      <c r="BL27" s="334"/>
      <c r="BM27" s="252"/>
      <c r="BP27" s="252"/>
      <c r="BQ27" s="252"/>
      <c r="BR27" s="252"/>
      <c r="BS27" s="252"/>
      <c r="BU27" s="252"/>
      <c r="BV27" s="252"/>
      <c r="BW27" s="252"/>
      <c r="BX27" s="252"/>
      <c r="BZ27" s="252"/>
      <c r="CA27" s="252"/>
      <c r="CB27" s="252"/>
      <c r="CC27" s="252"/>
      <c r="CE27" s="252"/>
      <c r="CF27" s="252"/>
      <c r="CG27" s="252"/>
      <c r="CH27" s="252"/>
      <c r="CJ27" s="252"/>
      <c r="CK27" s="252"/>
      <c r="CL27" s="367"/>
      <c r="CM27" s="252"/>
      <c r="CN27" s="252"/>
      <c r="CO27" s="252"/>
      <c r="CP27" s="252"/>
      <c r="CQ27" s="252"/>
      <c r="CR27" s="252"/>
      <c r="CS27" s="252"/>
      <c r="CU27" s="252"/>
      <c r="CV27" s="252"/>
      <c r="CW27" s="252"/>
      <c r="CX27" s="252"/>
      <c r="CZ27" s="252"/>
      <c r="DA27" s="252"/>
      <c r="DB27" s="252"/>
      <c r="DC27" s="252"/>
      <c r="DE27" s="252"/>
      <c r="DF27" s="252"/>
      <c r="DG27" s="252"/>
      <c r="DH27" s="252"/>
      <c r="DJ27" s="252"/>
      <c r="DK27" s="252"/>
      <c r="DL27" s="252"/>
      <c r="DM27" s="252"/>
      <c r="DO27" s="252"/>
      <c r="DP27" s="252"/>
      <c r="DQ27" s="252"/>
      <c r="DR27" s="252"/>
    </row>
    <row r="28" spans="1:122" s="250" customFormat="1" ht="28.8" x14ac:dyDescent="0.3">
      <c r="A28" s="219" t="s">
        <v>40</v>
      </c>
      <c r="B28" s="220" t="s">
        <v>179</v>
      </c>
      <c r="C28" s="221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341"/>
      <c r="AF28" s="221"/>
      <c r="AG28" s="238"/>
      <c r="AH28" s="238"/>
      <c r="AI28" s="238"/>
      <c r="AK28" s="341"/>
      <c r="AM28" s="238"/>
      <c r="AN28" s="238"/>
      <c r="AO28" s="238"/>
      <c r="AP28" s="238"/>
      <c r="AQ28" s="221"/>
      <c r="AR28" s="238"/>
      <c r="AS28" s="238"/>
      <c r="AT28" s="238"/>
      <c r="AU28" s="238"/>
      <c r="AV28" s="221"/>
      <c r="AW28" s="238"/>
      <c r="AX28" s="238"/>
      <c r="AY28" s="238"/>
      <c r="AZ28" s="238"/>
      <c r="BA28" s="221"/>
      <c r="BB28" s="238"/>
      <c r="BC28" s="238"/>
      <c r="BD28" s="238"/>
      <c r="BE28" s="238"/>
      <c r="BG28" s="238"/>
      <c r="BH28" s="341"/>
      <c r="BI28" s="221"/>
      <c r="BJ28" s="341"/>
      <c r="BK28" s="238"/>
      <c r="BM28" s="341"/>
      <c r="BP28" s="238"/>
      <c r="BQ28" s="238"/>
      <c r="BR28" s="238"/>
      <c r="BS28" s="238"/>
      <c r="BT28" s="221"/>
      <c r="BU28" s="238"/>
      <c r="BV28" s="238"/>
      <c r="BW28" s="238"/>
      <c r="BX28" s="238"/>
      <c r="BY28" s="221"/>
      <c r="BZ28" s="238"/>
      <c r="CA28" s="238"/>
      <c r="CB28" s="238"/>
      <c r="CC28" s="238"/>
      <c r="CD28" s="221"/>
      <c r="CE28" s="238"/>
      <c r="CF28" s="238"/>
      <c r="CG28" s="238"/>
      <c r="CH28" s="238"/>
      <c r="CJ28" s="238"/>
      <c r="CK28" s="341"/>
      <c r="CL28" s="368"/>
      <c r="CM28" s="238"/>
      <c r="CN28" s="238"/>
      <c r="CO28" s="341"/>
      <c r="CP28" s="238"/>
      <c r="CQ28" s="238"/>
      <c r="CR28" s="238"/>
      <c r="CS28" s="238"/>
      <c r="CU28" s="238"/>
      <c r="CV28" s="238"/>
      <c r="CW28" s="238"/>
      <c r="CX28" s="238"/>
      <c r="CY28" s="221"/>
      <c r="CZ28" s="238"/>
      <c r="DA28" s="238"/>
      <c r="DB28" s="238"/>
      <c r="DC28" s="238"/>
      <c r="DD28" s="221"/>
      <c r="DE28" s="238"/>
      <c r="DF28" s="238"/>
      <c r="DG28" s="238"/>
      <c r="DH28" s="238"/>
      <c r="DJ28" s="238"/>
      <c r="DK28" s="238"/>
      <c r="DL28" s="238"/>
      <c r="DM28" s="238"/>
      <c r="DO28" s="238"/>
      <c r="DP28" s="238"/>
      <c r="DQ28" s="238"/>
      <c r="DR28" s="238"/>
    </row>
    <row r="29" spans="1:122" s="336" customFormat="1" x14ac:dyDescent="0.3">
      <c r="A29" s="337" t="s">
        <v>1005</v>
      </c>
      <c r="B29" s="337"/>
      <c r="C29" s="334"/>
      <c r="D29" s="225" t="s">
        <v>944</v>
      </c>
      <c r="E29" s="226"/>
      <c r="F29" s="226"/>
      <c r="G29" s="226"/>
      <c r="H29" s="226"/>
      <c r="I29" s="334"/>
      <c r="J29" s="232">
        <f t="shared" ref="J29" si="10">(O29+T29+Y29+AD29)</f>
        <v>0</v>
      </c>
      <c r="K29" s="236">
        <f t="shared" ref="K29" si="11">(P29+U29+Z29+AE29)</f>
        <v>0</v>
      </c>
      <c r="L29" s="236"/>
      <c r="M29" s="232"/>
      <c r="N29" s="334"/>
      <c r="O29" s="253"/>
      <c r="P29" s="236"/>
      <c r="Q29" s="236"/>
      <c r="R29" s="232"/>
      <c r="S29" s="334"/>
      <c r="T29" s="253"/>
      <c r="U29" s="236"/>
      <c r="V29" s="236"/>
      <c r="W29" s="232"/>
      <c r="X29" s="334"/>
      <c r="Y29" s="253"/>
      <c r="Z29" s="236"/>
      <c r="AA29" s="236"/>
      <c r="AB29" s="232"/>
      <c r="AD29" s="232"/>
      <c r="AE29" s="236"/>
      <c r="AF29" s="334"/>
      <c r="AG29" s="232"/>
      <c r="AH29" s="236"/>
      <c r="AI29" s="232"/>
      <c r="AK29" s="232"/>
      <c r="AM29" s="303">
        <f t="shared" ref="AM29" si="12">SUM(AR29,AW29,BB29,BG29)</f>
        <v>0</v>
      </c>
      <c r="AN29" s="236">
        <f t="shared" ref="AN29" ca="1" si="13">(AN29+AS29+AX29+BC29)</f>
        <v>0</v>
      </c>
      <c r="AO29" s="236"/>
      <c r="AP29" s="232"/>
      <c r="AQ29" s="334"/>
      <c r="AR29" s="253"/>
      <c r="AS29" s="236"/>
      <c r="AT29" s="236"/>
      <c r="AU29" s="232"/>
      <c r="AV29" s="334"/>
      <c r="AW29" s="253"/>
      <c r="AX29" s="236"/>
      <c r="AY29" s="236"/>
      <c r="AZ29" s="232"/>
      <c r="BA29" s="334"/>
      <c r="BB29" s="253"/>
      <c r="BC29" s="236"/>
      <c r="BD29" s="236"/>
      <c r="BE29" s="232"/>
      <c r="BG29" s="232"/>
      <c r="BH29" s="236"/>
      <c r="BI29" s="334"/>
      <c r="BJ29" s="232"/>
      <c r="BK29" s="232"/>
      <c r="BM29" s="232"/>
      <c r="BP29" s="303">
        <f t="shared" ref="BP29" si="14">SUM(BU29,BZ29,CE29,CJ29)</f>
        <v>0</v>
      </c>
      <c r="BQ29" s="236">
        <f t="shared" ref="BQ29" si="15">(BV29+CA29+CF29+CK29)</f>
        <v>0</v>
      </c>
      <c r="BR29" s="236"/>
      <c r="BS29" s="232"/>
      <c r="BT29" s="334"/>
      <c r="BU29" s="253"/>
      <c r="BV29" s="236"/>
      <c r="BW29" s="236"/>
      <c r="BX29" s="232"/>
      <c r="BY29" s="334"/>
      <c r="BZ29" s="253"/>
      <c r="CA29" s="236"/>
      <c r="CB29" s="236"/>
      <c r="CC29" s="232"/>
      <c r="CD29" s="334"/>
      <c r="CE29" s="253"/>
      <c r="CF29" s="236"/>
      <c r="CG29" s="236"/>
      <c r="CH29" s="232"/>
      <c r="CJ29" s="232"/>
      <c r="CK29" s="236"/>
      <c r="CL29" s="364"/>
      <c r="CM29" s="236"/>
      <c r="CN29" s="232"/>
      <c r="CO29" s="232"/>
      <c r="CP29" s="232"/>
      <c r="CQ29" s="236"/>
      <c r="CR29" s="236"/>
      <c r="CS29" s="232"/>
      <c r="CU29" s="253"/>
      <c r="CV29" s="236"/>
      <c r="CW29" s="236"/>
      <c r="CX29" s="232"/>
      <c r="CY29" s="334"/>
      <c r="CZ29" s="253"/>
      <c r="DA29" s="236"/>
      <c r="DB29" s="236"/>
      <c r="DC29" s="232"/>
      <c r="DD29" s="334"/>
      <c r="DE29" s="253"/>
      <c r="DF29" s="236"/>
      <c r="DG29" s="236"/>
      <c r="DH29" s="232"/>
      <c r="DJ29" s="232"/>
      <c r="DK29" s="236"/>
      <c r="DL29" s="236"/>
      <c r="DM29" s="232"/>
      <c r="DO29" s="232">
        <f>SUM(J29,AM29,BP29,CP29)</f>
        <v>0</v>
      </c>
      <c r="DP29" s="236">
        <f t="shared" ref="DP29:DP38" ca="1" si="16">(BQ29+AN29+K29)</f>
        <v>0</v>
      </c>
      <c r="DQ29" s="236"/>
      <c r="DR29" s="232"/>
    </row>
    <row r="30" spans="1:122" s="336" customFormat="1" x14ac:dyDescent="0.3">
      <c r="A30" s="337" t="s">
        <v>991</v>
      </c>
      <c r="B30" s="337" t="s">
        <v>1042</v>
      </c>
      <c r="C30" s="334"/>
      <c r="D30" s="225" t="s">
        <v>944</v>
      </c>
      <c r="E30" s="226"/>
      <c r="F30" s="226"/>
      <c r="G30" s="226"/>
      <c r="H30" s="226"/>
      <c r="I30" s="334"/>
      <c r="J30" s="232">
        <f t="shared" ref="J30:J32" si="17">(O30+T30+Y30+AD30)</f>
        <v>52</v>
      </c>
      <c r="K30" s="236">
        <f>(P30+U30+Z30+AE30)</f>
        <v>0</v>
      </c>
      <c r="L30" s="236"/>
      <c r="M30" s="232">
        <f>SUM(R30,W30,AB30,AI30)</f>
        <v>0</v>
      </c>
      <c r="N30" s="334"/>
      <c r="O30" s="232">
        <v>18</v>
      </c>
      <c r="P30" s="236"/>
      <c r="Q30" s="236"/>
      <c r="R30" s="232"/>
      <c r="S30" s="334"/>
      <c r="T30" s="232">
        <v>16</v>
      </c>
      <c r="U30" s="236"/>
      <c r="V30" s="236"/>
      <c r="W30" s="232"/>
      <c r="X30" s="334"/>
      <c r="Y30" s="232">
        <v>18</v>
      </c>
      <c r="Z30" s="236"/>
      <c r="AA30" s="236"/>
      <c r="AB30" s="232"/>
      <c r="AD30" s="232"/>
      <c r="AE30" s="236"/>
      <c r="AF30" s="334"/>
      <c r="AG30" s="232" t="s">
        <v>1002</v>
      </c>
      <c r="AH30" s="236"/>
      <c r="AI30" s="232"/>
      <c r="AK30" s="363" t="s">
        <v>1067</v>
      </c>
      <c r="AM30" s="303">
        <f t="shared" ref="AM30:AM33" si="18">SUM(AR30,AW30,BB30,BG30)</f>
        <v>34</v>
      </c>
      <c r="AN30" s="236"/>
      <c r="AO30" s="232"/>
      <c r="AP30" s="232">
        <f>SUM(AU30,AZ30,BE30,BK30)</f>
        <v>0</v>
      </c>
      <c r="AQ30" s="334"/>
      <c r="AR30" s="232"/>
      <c r="AS30" s="236"/>
      <c r="AT30" s="232"/>
      <c r="AU30" s="232"/>
      <c r="AV30" s="334"/>
      <c r="AW30" s="232">
        <v>16</v>
      </c>
      <c r="AX30" s="236"/>
      <c r="AY30" s="232"/>
      <c r="AZ30" s="232"/>
      <c r="BA30" s="334"/>
      <c r="BB30" s="232">
        <v>18</v>
      </c>
      <c r="BC30" s="236"/>
      <c r="BD30" s="232"/>
      <c r="BE30" s="232"/>
      <c r="BG30" s="232"/>
      <c r="BH30" s="236"/>
      <c r="BI30" s="334"/>
      <c r="BJ30" s="232" t="s">
        <v>1011</v>
      </c>
      <c r="BK30" s="232"/>
      <c r="BM30" s="363" t="s">
        <v>1082</v>
      </c>
      <c r="BP30" s="303">
        <f t="shared" ref="BP30" si="19">SUM(BU30,BZ30,CE30,CJ30)</f>
        <v>0</v>
      </c>
      <c r="BQ30" s="236">
        <f>(BV30+CA30+CF30+CK30)</f>
        <v>0</v>
      </c>
      <c r="BR30" s="236"/>
      <c r="BS30" s="232">
        <f t="shared" ref="BS30" si="20">SUM(BX30,CC30,CH30,CN30)</f>
        <v>0</v>
      </c>
      <c r="BT30" s="334"/>
      <c r="BU30" s="232"/>
      <c r="BV30" s="236"/>
      <c r="BW30" s="236"/>
      <c r="BX30" s="232"/>
      <c r="BY30" s="334"/>
      <c r="BZ30" s="232"/>
      <c r="CA30" s="236"/>
      <c r="CB30" s="236"/>
      <c r="CC30" s="232"/>
      <c r="CD30" s="334"/>
      <c r="CE30" s="232"/>
      <c r="CF30" s="236"/>
      <c r="CG30" s="236"/>
      <c r="CH30" s="232"/>
      <c r="CJ30" s="232"/>
      <c r="CK30" s="236"/>
      <c r="CL30" s="364"/>
      <c r="CM30" s="236"/>
      <c r="CN30" s="232"/>
      <c r="CO30" s="232"/>
      <c r="CP30" s="232">
        <f>SUM(CU30,CZ30,DE30,DJ30)</f>
        <v>0</v>
      </c>
      <c r="CQ30" s="236"/>
      <c r="CR30" s="236"/>
      <c r="CS30" s="232">
        <f>SUM(CX30,DC30,DH30,DM30)</f>
        <v>0</v>
      </c>
      <c r="CU30" s="232"/>
      <c r="CV30" s="236"/>
      <c r="CW30" s="236"/>
      <c r="CX30" s="232"/>
      <c r="CY30" s="334"/>
      <c r="CZ30" s="232"/>
      <c r="DA30" s="236"/>
      <c r="DB30" s="236"/>
      <c r="DC30" s="232"/>
      <c r="DD30" s="334"/>
      <c r="DE30" s="232"/>
      <c r="DF30" s="236"/>
      <c r="DG30" s="236"/>
      <c r="DH30" s="232"/>
      <c r="DJ30" s="232"/>
      <c r="DK30" s="236"/>
      <c r="DL30" s="236"/>
      <c r="DM30" s="232"/>
      <c r="DO30" s="232">
        <f>SUM(J30,AM30,BP30,CP30)</f>
        <v>86</v>
      </c>
      <c r="DP30" s="236">
        <f t="shared" si="16"/>
        <v>0</v>
      </c>
      <c r="DQ30" s="236"/>
      <c r="DR30" s="232">
        <f>SUM(M30,AP30,BS30,CS30)</f>
        <v>0</v>
      </c>
    </row>
    <row r="31" spans="1:122" s="336" customFormat="1" x14ac:dyDescent="0.3">
      <c r="A31" s="337" t="s">
        <v>985</v>
      </c>
      <c r="B31" s="337" t="s">
        <v>1043</v>
      </c>
      <c r="C31" s="334"/>
      <c r="D31" s="225" t="s">
        <v>944</v>
      </c>
      <c r="E31" s="226"/>
      <c r="F31" s="226"/>
      <c r="G31" s="226"/>
      <c r="H31" s="226"/>
      <c r="I31" s="334"/>
      <c r="J31" s="232">
        <f t="shared" si="17"/>
        <v>0</v>
      </c>
      <c r="K31" s="236"/>
      <c r="L31" s="236"/>
      <c r="M31" s="232"/>
      <c r="N31" s="334"/>
      <c r="O31" s="253"/>
      <c r="P31" s="236"/>
      <c r="Q31" s="236"/>
      <c r="R31" s="232"/>
      <c r="S31" s="334"/>
      <c r="T31" s="253"/>
      <c r="U31" s="236"/>
      <c r="V31" s="236"/>
      <c r="W31" s="232"/>
      <c r="X31" s="334"/>
      <c r="Y31" s="253"/>
      <c r="Z31" s="236"/>
      <c r="AA31" s="236"/>
      <c r="AB31" s="232"/>
      <c r="AD31" s="232"/>
      <c r="AE31" s="236"/>
      <c r="AF31" s="334"/>
      <c r="AG31" s="232"/>
      <c r="AH31" s="236"/>
      <c r="AI31" s="232"/>
      <c r="AK31" s="232"/>
      <c r="AM31" s="303">
        <f t="shared" si="18"/>
        <v>0</v>
      </c>
      <c r="AN31" s="236">
        <f t="shared" ref="AN31:AN33" ca="1" si="21">(AN31+AS31+AX31+BC31)</f>
        <v>0</v>
      </c>
      <c r="AO31" s="236"/>
      <c r="AP31" s="232"/>
      <c r="AQ31" s="334"/>
      <c r="AR31" s="253"/>
      <c r="AS31" s="236"/>
      <c r="AT31" s="236"/>
      <c r="AU31" s="232"/>
      <c r="AV31" s="334"/>
      <c r="AW31" s="253"/>
      <c r="AX31" s="236"/>
      <c r="AY31" s="236"/>
      <c r="AZ31" s="232"/>
      <c r="BA31" s="334"/>
      <c r="BB31" s="253"/>
      <c r="BC31" s="236"/>
      <c r="BD31" s="236"/>
      <c r="BE31" s="232"/>
      <c r="BG31" s="232"/>
      <c r="BH31" s="236"/>
      <c r="BI31" s="334"/>
      <c r="BJ31" s="232"/>
      <c r="BK31" s="232"/>
      <c r="BM31" s="232"/>
      <c r="BP31" s="303">
        <f t="shared" ref="BP31:BP69" si="22">SUM(BU31,BZ31,CE31,CJ31)</f>
        <v>0</v>
      </c>
      <c r="BQ31" s="236"/>
      <c r="BR31" s="236"/>
      <c r="BS31" s="232"/>
      <c r="BT31" s="334"/>
      <c r="BU31" s="253"/>
      <c r="BV31" s="236"/>
      <c r="BW31" s="236"/>
      <c r="BX31" s="232"/>
      <c r="BY31" s="334"/>
      <c r="BZ31" s="253"/>
      <c r="CA31" s="236"/>
      <c r="CB31" s="236"/>
      <c r="CC31" s="232"/>
      <c r="CD31" s="334"/>
      <c r="CE31" s="253"/>
      <c r="CF31" s="236"/>
      <c r="CG31" s="236"/>
      <c r="CH31" s="232"/>
      <c r="CJ31" s="232"/>
      <c r="CK31" s="236"/>
      <c r="CL31" s="364"/>
      <c r="CM31" s="236"/>
      <c r="CN31" s="232"/>
      <c r="CO31" s="232"/>
      <c r="CP31" s="232"/>
      <c r="CQ31" s="236"/>
      <c r="CR31" s="236"/>
      <c r="CS31" s="232"/>
      <c r="CU31" s="253"/>
      <c r="CV31" s="236"/>
      <c r="CW31" s="236"/>
      <c r="CX31" s="232"/>
      <c r="CY31" s="334"/>
      <c r="CZ31" s="253"/>
      <c r="DA31" s="236"/>
      <c r="DB31" s="236"/>
      <c r="DC31" s="232"/>
      <c r="DD31" s="334"/>
      <c r="DE31" s="253"/>
      <c r="DF31" s="236"/>
      <c r="DG31" s="236"/>
      <c r="DH31" s="232"/>
      <c r="DJ31" s="232"/>
      <c r="DK31" s="236"/>
      <c r="DL31" s="236"/>
      <c r="DM31" s="232"/>
      <c r="DO31" s="232">
        <f>SUM(J31,AM31,BP31,CP31:DM31)</f>
        <v>0</v>
      </c>
      <c r="DP31" s="236">
        <f t="shared" ca="1" si="16"/>
        <v>0</v>
      </c>
      <c r="DQ31" s="236"/>
      <c r="DR31" s="232"/>
    </row>
    <row r="32" spans="1:122" s="336" customFormat="1" x14ac:dyDescent="0.3">
      <c r="A32" s="337" t="s">
        <v>986</v>
      </c>
      <c r="B32" s="337" t="s">
        <v>1044</v>
      </c>
      <c r="C32" s="334"/>
      <c r="D32" s="225" t="s">
        <v>944</v>
      </c>
      <c r="E32" s="226"/>
      <c r="F32" s="226"/>
      <c r="G32" s="226"/>
      <c r="H32" s="226"/>
      <c r="I32" s="334"/>
      <c r="J32" s="232">
        <f t="shared" si="17"/>
        <v>9</v>
      </c>
      <c r="K32" s="236"/>
      <c r="L32" s="236"/>
      <c r="M32" s="232"/>
      <c r="N32" s="334"/>
      <c r="O32" s="253"/>
      <c r="P32" s="236"/>
      <c r="Q32" s="236"/>
      <c r="R32" s="232"/>
      <c r="S32" s="334"/>
      <c r="T32" s="253"/>
      <c r="U32" s="236"/>
      <c r="V32" s="236"/>
      <c r="W32" s="232"/>
      <c r="X32" s="334"/>
      <c r="Y32" s="253">
        <v>9</v>
      </c>
      <c r="Z32" s="236"/>
      <c r="AA32" s="236"/>
      <c r="AB32" s="232"/>
      <c r="AD32" s="232"/>
      <c r="AE32" s="236"/>
      <c r="AF32" s="334"/>
      <c r="AG32" s="232" t="s">
        <v>1062</v>
      </c>
      <c r="AH32" s="236"/>
      <c r="AI32" s="232"/>
      <c r="AK32" s="363" t="s">
        <v>1074</v>
      </c>
      <c r="AM32" s="303">
        <f t="shared" si="18"/>
        <v>0</v>
      </c>
      <c r="AN32" s="236">
        <f t="shared" ca="1" si="21"/>
        <v>0</v>
      </c>
      <c r="AO32" s="236"/>
      <c r="AP32" s="232"/>
      <c r="AQ32" s="334"/>
      <c r="AR32" s="253"/>
      <c r="AS32" s="236"/>
      <c r="AT32" s="236"/>
      <c r="AU32" s="232"/>
      <c r="AV32" s="334"/>
      <c r="AW32" s="253"/>
      <c r="AX32" s="236"/>
      <c r="AY32" s="236"/>
      <c r="AZ32" s="232"/>
      <c r="BA32" s="334"/>
      <c r="BB32" s="253"/>
      <c r="BC32" s="236"/>
      <c r="BD32" s="236"/>
      <c r="BE32" s="232"/>
      <c r="BG32" s="232"/>
      <c r="BH32" s="236"/>
      <c r="BI32" s="334"/>
      <c r="BJ32" s="232"/>
      <c r="BK32" s="232"/>
      <c r="BM32" s="232"/>
      <c r="BP32" s="303">
        <f t="shared" si="22"/>
        <v>0</v>
      </c>
      <c r="BQ32" s="236"/>
      <c r="BR32" s="236"/>
      <c r="BS32" s="232"/>
      <c r="BT32" s="334"/>
      <c r="BU32" s="253"/>
      <c r="BV32" s="236"/>
      <c r="BW32" s="236"/>
      <c r="BX32" s="232"/>
      <c r="BY32" s="334"/>
      <c r="BZ32" s="253"/>
      <c r="CA32" s="236"/>
      <c r="CB32" s="236"/>
      <c r="CC32" s="232"/>
      <c r="CD32" s="334"/>
      <c r="CE32" s="253"/>
      <c r="CF32" s="236"/>
      <c r="CG32" s="236"/>
      <c r="CH32" s="232"/>
      <c r="CJ32" s="232"/>
      <c r="CK32" s="236"/>
      <c r="CL32" s="364"/>
      <c r="CM32" s="236"/>
      <c r="CN32" s="232"/>
      <c r="CO32" s="232"/>
      <c r="CP32" s="232"/>
      <c r="CQ32" s="236"/>
      <c r="CR32" s="236"/>
      <c r="CS32" s="232"/>
      <c r="CU32" s="253"/>
      <c r="CV32" s="236"/>
      <c r="CW32" s="236"/>
      <c r="CX32" s="232"/>
      <c r="CY32" s="334"/>
      <c r="CZ32" s="253"/>
      <c r="DA32" s="236"/>
      <c r="DB32" s="236"/>
      <c r="DC32" s="232"/>
      <c r="DD32" s="334"/>
      <c r="DE32" s="253"/>
      <c r="DF32" s="236"/>
      <c r="DG32" s="236"/>
      <c r="DH32" s="232"/>
      <c r="DJ32" s="232"/>
      <c r="DK32" s="236"/>
      <c r="DL32" s="236"/>
      <c r="DM32" s="232"/>
      <c r="DO32" s="232">
        <f>SUM(J32,AM32,BP32,CP32:DM32)</f>
        <v>9</v>
      </c>
      <c r="DP32" s="236">
        <f t="shared" ca="1" si="16"/>
        <v>0</v>
      </c>
      <c r="DQ32" s="236"/>
      <c r="DR32" s="232"/>
    </row>
    <row r="33" spans="1:122" s="336" customFormat="1" x14ac:dyDescent="0.3">
      <c r="A33" s="337"/>
      <c r="B33" s="337"/>
      <c r="C33" s="334"/>
      <c r="D33" s="225"/>
      <c r="E33" s="226"/>
      <c r="F33" s="226"/>
      <c r="G33" s="226"/>
      <c r="H33" s="226"/>
      <c r="I33" s="334"/>
      <c r="J33" s="232"/>
      <c r="K33" s="236"/>
      <c r="L33" s="236"/>
      <c r="M33" s="232"/>
      <c r="N33" s="334"/>
      <c r="O33" s="253"/>
      <c r="P33" s="236"/>
      <c r="Q33" s="236"/>
      <c r="R33" s="232"/>
      <c r="S33" s="334"/>
      <c r="T33" s="253"/>
      <c r="U33" s="236"/>
      <c r="V33" s="236"/>
      <c r="W33" s="232"/>
      <c r="X33" s="334"/>
      <c r="Y33" s="253"/>
      <c r="Z33" s="236"/>
      <c r="AA33" s="236"/>
      <c r="AB33" s="232"/>
      <c r="AD33" s="232"/>
      <c r="AE33" s="236"/>
      <c r="AF33" s="334"/>
      <c r="AG33" s="232"/>
      <c r="AH33" s="236"/>
      <c r="AI33" s="232"/>
      <c r="AK33" s="232"/>
      <c r="AM33" s="303">
        <f t="shared" si="18"/>
        <v>0</v>
      </c>
      <c r="AN33" s="236">
        <f t="shared" ca="1" si="21"/>
        <v>0</v>
      </c>
      <c r="AO33" s="236"/>
      <c r="AP33" s="232"/>
      <c r="AQ33" s="334"/>
      <c r="AR33" s="253"/>
      <c r="AS33" s="236"/>
      <c r="AT33" s="236"/>
      <c r="AU33" s="232"/>
      <c r="AV33" s="334"/>
      <c r="AW33" s="253"/>
      <c r="AX33" s="236"/>
      <c r="AY33" s="236"/>
      <c r="AZ33" s="232"/>
      <c r="BA33" s="334"/>
      <c r="BB33" s="253"/>
      <c r="BC33" s="236"/>
      <c r="BD33" s="236"/>
      <c r="BE33" s="232"/>
      <c r="BG33" s="232"/>
      <c r="BH33" s="236"/>
      <c r="BI33" s="334"/>
      <c r="BJ33" s="232"/>
      <c r="BK33" s="232"/>
      <c r="BM33" s="232"/>
      <c r="BP33" s="303">
        <f t="shared" si="22"/>
        <v>0</v>
      </c>
      <c r="BQ33" s="236"/>
      <c r="BR33" s="236"/>
      <c r="BS33" s="232"/>
      <c r="BT33" s="334"/>
      <c r="BU33" s="253"/>
      <c r="BV33" s="236"/>
      <c r="BW33" s="236"/>
      <c r="BX33" s="232"/>
      <c r="BY33" s="334"/>
      <c r="BZ33" s="253"/>
      <c r="CA33" s="236"/>
      <c r="CB33" s="236"/>
      <c r="CC33" s="232"/>
      <c r="CD33" s="334"/>
      <c r="CE33" s="253"/>
      <c r="CF33" s="236"/>
      <c r="CG33" s="236"/>
      <c r="CH33" s="232"/>
      <c r="CJ33" s="232"/>
      <c r="CK33" s="236"/>
      <c r="CL33" s="364"/>
      <c r="CM33" s="236"/>
      <c r="CN33" s="232"/>
      <c r="CO33" s="232"/>
      <c r="CP33" s="232"/>
      <c r="CQ33" s="236"/>
      <c r="CR33" s="236"/>
      <c r="CS33" s="232"/>
      <c r="CU33" s="253"/>
      <c r="CV33" s="236"/>
      <c r="CW33" s="236"/>
      <c r="CX33" s="232"/>
      <c r="CY33" s="334"/>
      <c r="CZ33" s="253"/>
      <c r="DA33" s="236"/>
      <c r="DB33" s="236"/>
      <c r="DC33" s="232"/>
      <c r="DD33" s="334"/>
      <c r="DE33" s="253"/>
      <c r="DF33" s="236"/>
      <c r="DG33" s="236"/>
      <c r="DH33" s="232"/>
      <c r="DJ33" s="232"/>
      <c r="DK33" s="236"/>
      <c r="DL33" s="236"/>
      <c r="DM33" s="232"/>
      <c r="DO33" s="232">
        <f>SUM(J33,AM33,BP33,CP33:DM33)</f>
        <v>0</v>
      </c>
      <c r="DP33" s="236">
        <f t="shared" ca="1" si="16"/>
        <v>0</v>
      </c>
      <c r="DQ33" s="236"/>
      <c r="DR33" s="232"/>
    </row>
    <row r="34" spans="1:122" x14ac:dyDescent="0.3">
      <c r="A34" s="337" t="s">
        <v>1004</v>
      </c>
      <c r="B34" s="337"/>
      <c r="D34" s="225" t="s">
        <v>944</v>
      </c>
      <c r="E34" s="226"/>
      <c r="F34" s="226"/>
      <c r="G34" s="226"/>
      <c r="H34" s="226"/>
      <c r="J34" s="232">
        <f t="shared" ref="J34" si="23">(O34+T34+Y34+AD34)</f>
        <v>0</v>
      </c>
      <c r="K34" s="236">
        <f t="shared" ref="K34:K55" si="24">(P34+U34+Z34+AE34)</f>
        <v>0</v>
      </c>
      <c r="L34" s="236"/>
      <c r="M34" s="232"/>
      <c r="O34" s="253"/>
      <c r="P34" s="236"/>
      <c r="Q34" s="236"/>
      <c r="R34" s="232"/>
      <c r="T34" s="253"/>
      <c r="U34" s="236"/>
      <c r="V34" s="236"/>
      <c r="W34" s="232"/>
      <c r="Y34" s="253"/>
      <c r="Z34" s="236"/>
      <c r="AA34" s="236"/>
      <c r="AB34" s="232"/>
      <c r="AD34" s="232"/>
      <c r="AE34" s="236"/>
      <c r="AF34" s="334"/>
      <c r="AG34" s="232"/>
      <c r="AH34" s="236"/>
      <c r="AI34" s="232"/>
      <c r="AK34" s="232"/>
      <c r="AM34" s="303">
        <f t="shared" ref="AM34:AM68" si="25">SUM(AR34,AW34,BB34,BG34)</f>
        <v>0</v>
      </c>
      <c r="AN34" s="236">
        <f t="shared" ref="AN34:AN41" ca="1" si="26">(AN34+AS34+AX34+BC34)</f>
        <v>0</v>
      </c>
      <c r="AO34" s="236"/>
      <c r="AP34" s="232"/>
      <c r="AQ34" s="208"/>
      <c r="AR34" s="253"/>
      <c r="AS34" s="236"/>
      <c r="AT34" s="236"/>
      <c r="AU34" s="232"/>
      <c r="AW34" s="253"/>
      <c r="AX34" s="236"/>
      <c r="AY34" s="236"/>
      <c r="AZ34" s="232"/>
      <c r="BB34" s="253"/>
      <c r="BC34" s="236"/>
      <c r="BD34" s="236"/>
      <c r="BE34" s="232"/>
      <c r="BG34" s="232"/>
      <c r="BH34" s="236"/>
      <c r="BI34" s="334"/>
      <c r="BJ34" s="232"/>
      <c r="BK34" s="232"/>
      <c r="BM34" s="232"/>
      <c r="BP34" s="303">
        <f t="shared" si="22"/>
        <v>0</v>
      </c>
      <c r="BQ34" s="236">
        <f t="shared" ref="BQ34:BQ67" si="27">(BV34+CA34+CF34+CK34)</f>
        <v>0</v>
      </c>
      <c r="BR34" s="236"/>
      <c r="BS34" s="232"/>
      <c r="BT34" s="208"/>
      <c r="BU34" s="253"/>
      <c r="BV34" s="236"/>
      <c r="BW34" s="236"/>
      <c r="BX34" s="232"/>
      <c r="BZ34" s="253"/>
      <c r="CA34" s="236"/>
      <c r="CB34" s="236"/>
      <c r="CC34" s="232"/>
      <c r="CE34" s="253"/>
      <c r="CF34" s="236"/>
      <c r="CG34" s="236"/>
      <c r="CH34" s="232"/>
      <c r="CJ34" s="232"/>
      <c r="CK34" s="236"/>
      <c r="CL34" s="364"/>
      <c r="CM34" s="236"/>
      <c r="CN34" s="232"/>
      <c r="CO34" s="232"/>
      <c r="CP34" s="232"/>
      <c r="CQ34" s="236"/>
      <c r="CR34" s="236"/>
      <c r="CS34" s="232"/>
      <c r="CU34" s="253"/>
      <c r="CV34" s="236"/>
      <c r="CW34" s="236"/>
      <c r="CX34" s="232"/>
      <c r="CZ34" s="253"/>
      <c r="DA34" s="236"/>
      <c r="DB34" s="236"/>
      <c r="DC34" s="232"/>
      <c r="DE34" s="253"/>
      <c r="DF34" s="236"/>
      <c r="DG34" s="236"/>
      <c r="DH34" s="232"/>
      <c r="DJ34" s="232"/>
      <c r="DK34" s="236"/>
      <c r="DL34" s="236"/>
      <c r="DM34" s="232"/>
      <c r="DO34" s="232">
        <f>SUM(J34,AM34,BP34,CP34)</f>
        <v>0</v>
      </c>
      <c r="DP34" s="236">
        <f t="shared" ca="1" si="16"/>
        <v>0</v>
      </c>
      <c r="DQ34" s="236"/>
      <c r="DR34" s="232"/>
    </row>
    <row r="35" spans="1:122" s="336" customFormat="1" x14ac:dyDescent="0.3">
      <c r="A35" s="337" t="s">
        <v>989</v>
      </c>
      <c r="B35" s="360" t="s">
        <v>1045</v>
      </c>
      <c r="C35" s="334"/>
      <c r="D35" s="225" t="s">
        <v>944</v>
      </c>
      <c r="E35" s="226"/>
      <c r="F35" s="226"/>
      <c r="G35" s="226"/>
      <c r="H35" s="226"/>
      <c r="I35" s="334"/>
      <c r="J35" s="232">
        <f>(O35+T35+Y35+AD35)</f>
        <v>9</v>
      </c>
      <c r="K35" s="236">
        <f t="shared" si="24"/>
        <v>0</v>
      </c>
      <c r="L35" s="236"/>
      <c r="M35" s="232"/>
      <c r="N35" s="334"/>
      <c r="O35" s="253">
        <v>9</v>
      </c>
      <c r="P35" s="236"/>
      <c r="Q35" s="236"/>
      <c r="R35" s="232"/>
      <c r="S35" s="334"/>
      <c r="T35" s="253"/>
      <c r="U35" s="236"/>
      <c r="V35" s="236"/>
      <c r="W35" s="232"/>
      <c r="X35" s="334"/>
      <c r="Y35" s="253"/>
      <c r="Z35" s="236"/>
      <c r="AA35" s="236"/>
      <c r="AB35" s="232"/>
      <c r="AD35" s="232"/>
      <c r="AE35" s="236"/>
      <c r="AF35" s="334"/>
      <c r="AG35" s="232" t="s">
        <v>1009</v>
      </c>
      <c r="AH35" s="236"/>
      <c r="AI35" s="232"/>
      <c r="AK35" s="363" t="s">
        <v>1075</v>
      </c>
      <c r="AM35" s="303">
        <f t="shared" si="25"/>
        <v>0</v>
      </c>
      <c r="AN35" s="236">
        <f t="shared" ca="1" si="26"/>
        <v>0</v>
      </c>
      <c r="AO35" s="236"/>
      <c r="AP35" s="232"/>
      <c r="AQ35" s="334"/>
      <c r="AR35" s="253"/>
      <c r="AS35" s="236"/>
      <c r="AT35" s="236"/>
      <c r="AU35" s="232"/>
      <c r="AV35" s="334"/>
      <c r="AW35" s="253"/>
      <c r="AX35" s="236"/>
      <c r="AY35" s="236"/>
      <c r="AZ35" s="232"/>
      <c r="BA35" s="334"/>
      <c r="BB35" s="253"/>
      <c r="BC35" s="236"/>
      <c r="BD35" s="236"/>
      <c r="BE35" s="232"/>
      <c r="BG35" s="232"/>
      <c r="BH35" s="236"/>
      <c r="BI35" s="334"/>
      <c r="BJ35" s="232"/>
      <c r="BK35" s="232"/>
      <c r="BM35" s="232"/>
      <c r="BP35" s="303">
        <f t="shared" si="22"/>
        <v>8</v>
      </c>
      <c r="BQ35" s="236">
        <f t="shared" si="27"/>
        <v>0</v>
      </c>
      <c r="BR35" s="236"/>
      <c r="BS35" s="232"/>
      <c r="BT35" s="334"/>
      <c r="BU35" s="253"/>
      <c r="BV35" s="236"/>
      <c r="BW35" s="236"/>
      <c r="BX35" s="232"/>
      <c r="BY35" s="334"/>
      <c r="BZ35" s="253">
        <v>8</v>
      </c>
      <c r="CA35" s="236"/>
      <c r="CB35" s="236"/>
      <c r="CC35" s="232"/>
      <c r="CD35" s="334"/>
      <c r="CE35" s="253"/>
      <c r="CF35" s="236"/>
      <c r="CG35" s="236"/>
      <c r="CH35" s="232"/>
      <c r="CJ35" s="232"/>
      <c r="CK35" s="236"/>
      <c r="CL35" s="364" t="s">
        <v>1001</v>
      </c>
      <c r="CM35" s="236"/>
      <c r="CN35" s="232"/>
      <c r="CO35" s="363" t="s">
        <v>1077</v>
      </c>
      <c r="CP35" s="232"/>
      <c r="CQ35" s="236"/>
      <c r="CR35" s="236"/>
      <c r="CS35" s="232"/>
      <c r="CU35" s="253"/>
      <c r="CV35" s="236"/>
      <c r="CW35" s="236"/>
      <c r="CX35" s="232"/>
      <c r="CY35" s="334"/>
      <c r="CZ35" s="253"/>
      <c r="DA35" s="236"/>
      <c r="DB35" s="236"/>
      <c r="DC35" s="232"/>
      <c r="DD35" s="334"/>
      <c r="DE35" s="253"/>
      <c r="DF35" s="236"/>
      <c r="DG35" s="236"/>
      <c r="DH35" s="232"/>
      <c r="DJ35" s="232"/>
      <c r="DK35" s="236"/>
      <c r="DL35" s="236"/>
      <c r="DM35" s="232"/>
      <c r="DO35" s="232">
        <f>SUM(J35,AM35,BP35,CP35)</f>
        <v>17</v>
      </c>
      <c r="DP35" s="236">
        <f t="shared" ca="1" si="16"/>
        <v>0</v>
      </c>
      <c r="DQ35" s="236"/>
      <c r="DR35" s="232"/>
    </row>
    <row r="36" spans="1:122" s="336" customFormat="1" x14ac:dyDescent="0.3">
      <c r="A36" s="337" t="s">
        <v>990</v>
      </c>
      <c r="B36" s="337" t="s">
        <v>1046</v>
      </c>
      <c r="C36" s="334"/>
      <c r="D36" s="225" t="s">
        <v>944</v>
      </c>
      <c r="E36" s="226"/>
      <c r="F36" s="226"/>
      <c r="G36" s="226"/>
      <c r="H36" s="226"/>
      <c r="I36" s="334"/>
      <c r="J36" s="232">
        <f t="shared" ref="J36:J70" si="28">(O36+T36+Y36+AD36)</f>
        <v>26</v>
      </c>
      <c r="K36" s="236">
        <f t="shared" si="24"/>
        <v>0</v>
      </c>
      <c r="L36" s="236"/>
      <c r="M36" s="232"/>
      <c r="N36" s="334"/>
      <c r="O36" s="253">
        <v>9</v>
      </c>
      <c r="P36" s="236"/>
      <c r="Q36" s="236"/>
      <c r="R36" s="232"/>
      <c r="S36" s="334"/>
      <c r="T36" s="253">
        <v>8</v>
      </c>
      <c r="U36" s="236"/>
      <c r="V36" s="236"/>
      <c r="W36" s="232"/>
      <c r="X36" s="334"/>
      <c r="Y36" s="253">
        <v>9</v>
      </c>
      <c r="Z36" s="236"/>
      <c r="AA36" s="236"/>
      <c r="AB36" s="232"/>
      <c r="AD36" s="232"/>
      <c r="AE36" s="236"/>
      <c r="AF36" s="334"/>
      <c r="AG36" s="232" t="s">
        <v>1009</v>
      </c>
      <c r="AH36" s="236"/>
      <c r="AI36" s="232"/>
      <c r="AK36" s="363" t="s">
        <v>1073</v>
      </c>
      <c r="AM36" s="303">
        <f t="shared" si="25"/>
        <v>0</v>
      </c>
      <c r="AN36" s="236">
        <f t="shared" ca="1" si="26"/>
        <v>0</v>
      </c>
      <c r="AO36" s="236"/>
      <c r="AP36" s="232"/>
      <c r="AQ36" s="334"/>
      <c r="AR36" s="253"/>
      <c r="AS36" s="236"/>
      <c r="AT36" s="236"/>
      <c r="AU36" s="232"/>
      <c r="AV36" s="334"/>
      <c r="AW36" s="253"/>
      <c r="AX36" s="236"/>
      <c r="AY36" s="236"/>
      <c r="AZ36" s="232"/>
      <c r="BA36" s="334"/>
      <c r="BB36" s="253"/>
      <c r="BC36" s="236"/>
      <c r="BD36" s="236"/>
      <c r="BE36" s="232"/>
      <c r="BG36" s="232"/>
      <c r="BH36" s="236"/>
      <c r="BI36" s="334"/>
      <c r="BJ36" s="232"/>
      <c r="BK36" s="232"/>
      <c r="BM36" s="232"/>
      <c r="BP36" s="303">
        <f t="shared" si="22"/>
        <v>0</v>
      </c>
      <c r="BQ36" s="236">
        <f t="shared" si="27"/>
        <v>0</v>
      </c>
      <c r="BR36" s="236"/>
      <c r="BS36" s="232"/>
      <c r="BT36" s="334"/>
      <c r="BU36" s="253"/>
      <c r="BV36" s="236"/>
      <c r="BW36" s="236"/>
      <c r="BX36" s="232"/>
      <c r="BY36" s="334"/>
      <c r="BZ36" s="253"/>
      <c r="CA36" s="236"/>
      <c r="CB36" s="236"/>
      <c r="CC36" s="232"/>
      <c r="CD36" s="334"/>
      <c r="CE36" s="253"/>
      <c r="CF36" s="236"/>
      <c r="CG36" s="236"/>
      <c r="CH36" s="232"/>
      <c r="CJ36" s="232"/>
      <c r="CK36" s="236"/>
      <c r="CL36" s="364"/>
      <c r="CM36" s="236"/>
      <c r="CN36" s="232"/>
      <c r="CO36" s="232"/>
      <c r="CP36" s="232"/>
      <c r="CQ36" s="236"/>
      <c r="CR36" s="236"/>
      <c r="CS36" s="232"/>
      <c r="CU36" s="253"/>
      <c r="CV36" s="236"/>
      <c r="CW36" s="236"/>
      <c r="CX36" s="232"/>
      <c r="CY36" s="334"/>
      <c r="CZ36" s="253"/>
      <c r="DA36" s="236"/>
      <c r="DB36" s="236"/>
      <c r="DC36" s="232"/>
      <c r="DD36" s="334"/>
      <c r="DE36" s="253"/>
      <c r="DF36" s="236"/>
      <c r="DG36" s="236"/>
      <c r="DH36" s="232"/>
      <c r="DJ36" s="232"/>
      <c r="DK36" s="236"/>
      <c r="DL36" s="236"/>
      <c r="DM36" s="232"/>
      <c r="DO36" s="232">
        <f>SUM(J36,AM36,BP36,CP36)</f>
        <v>26</v>
      </c>
      <c r="DP36" s="236">
        <f t="shared" ca="1" si="16"/>
        <v>0</v>
      </c>
      <c r="DQ36" s="236"/>
      <c r="DR36" s="232"/>
    </row>
    <row r="37" spans="1:122" x14ac:dyDescent="0.3">
      <c r="A37" s="337"/>
      <c r="B37" s="337"/>
      <c r="D37" s="225"/>
      <c r="E37" s="226"/>
      <c r="F37" s="226"/>
      <c r="G37" s="226"/>
      <c r="H37" s="226"/>
      <c r="J37" s="232">
        <f t="shared" si="28"/>
        <v>0</v>
      </c>
      <c r="K37" s="236">
        <f t="shared" si="24"/>
        <v>0</v>
      </c>
      <c r="L37" s="236"/>
      <c r="M37" s="232"/>
      <c r="O37" s="253"/>
      <c r="P37" s="236"/>
      <c r="Q37" s="236"/>
      <c r="R37" s="232"/>
      <c r="T37" s="253"/>
      <c r="U37" s="236"/>
      <c r="V37" s="236"/>
      <c r="W37" s="232"/>
      <c r="Y37" s="253"/>
      <c r="Z37" s="236"/>
      <c r="AA37" s="236"/>
      <c r="AB37" s="232"/>
      <c r="AD37" s="232"/>
      <c r="AE37" s="236"/>
      <c r="AF37" s="334"/>
      <c r="AG37" s="232"/>
      <c r="AH37" s="236"/>
      <c r="AI37" s="232"/>
      <c r="AK37" s="232"/>
      <c r="AM37" s="303">
        <f t="shared" si="25"/>
        <v>0</v>
      </c>
      <c r="AN37" s="236">
        <f t="shared" ca="1" si="26"/>
        <v>0</v>
      </c>
      <c r="AO37" s="236"/>
      <c r="AP37" s="232"/>
      <c r="AQ37" s="208"/>
      <c r="AR37" s="253"/>
      <c r="AS37" s="236"/>
      <c r="AT37" s="236"/>
      <c r="AU37" s="232"/>
      <c r="AW37" s="253"/>
      <c r="AX37" s="236"/>
      <c r="AY37" s="236"/>
      <c r="AZ37" s="232"/>
      <c r="BB37" s="253"/>
      <c r="BC37" s="236"/>
      <c r="BD37" s="236"/>
      <c r="BE37" s="232"/>
      <c r="BG37" s="232"/>
      <c r="BH37" s="236"/>
      <c r="BI37" s="334"/>
      <c r="BJ37" s="232"/>
      <c r="BK37" s="232"/>
      <c r="BM37" s="232"/>
      <c r="BP37" s="303">
        <f t="shared" si="22"/>
        <v>0</v>
      </c>
      <c r="BQ37" s="236">
        <f t="shared" si="27"/>
        <v>0</v>
      </c>
      <c r="BR37" s="236"/>
      <c r="BS37" s="232"/>
      <c r="BT37" s="208"/>
      <c r="BU37" s="253"/>
      <c r="BV37" s="236"/>
      <c r="BW37" s="236"/>
      <c r="BX37" s="232"/>
      <c r="BZ37" s="253"/>
      <c r="CA37" s="236"/>
      <c r="CB37" s="236"/>
      <c r="CC37" s="232"/>
      <c r="CE37" s="253"/>
      <c r="CF37" s="236"/>
      <c r="CG37" s="236"/>
      <c r="CH37" s="232"/>
      <c r="CJ37" s="232"/>
      <c r="CK37" s="236"/>
      <c r="CL37" s="364"/>
      <c r="CM37" s="236"/>
      <c r="CN37" s="232"/>
      <c r="CO37" s="232"/>
      <c r="CP37" s="232"/>
      <c r="CQ37" s="236"/>
      <c r="CR37" s="236"/>
      <c r="CS37" s="232"/>
      <c r="CU37" s="253"/>
      <c r="CV37" s="236"/>
      <c r="CW37" s="236"/>
      <c r="CX37" s="232"/>
      <c r="CZ37" s="253"/>
      <c r="DA37" s="236"/>
      <c r="DB37" s="236"/>
      <c r="DC37" s="232"/>
      <c r="DE37" s="253"/>
      <c r="DF37" s="236"/>
      <c r="DG37" s="236"/>
      <c r="DH37" s="232"/>
      <c r="DJ37" s="232"/>
      <c r="DK37" s="236"/>
      <c r="DL37" s="236"/>
      <c r="DM37" s="232"/>
      <c r="DO37" s="232">
        <f>SUM(J37,AM37,BP37,CP37)</f>
        <v>0</v>
      </c>
      <c r="DP37" s="236">
        <f t="shared" ca="1" si="16"/>
        <v>0</v>
      </c>
      <c r="DQ37" s="236"/>
      <c r="DR37" s="232"/>
    </row>
    <row r="38" spans="1:122" x14ac:dyDescent="0.3">
      <c r="A38" s="337" t="s">
        <v>972</v>
      </c>
      <c r="B38" s="337" t="s">
        <v>1047</v>
      </c>
      <c r="D38" s="225" t="s">
        <v>944</v>
      </c>
      <c r="E38" s="226"/>
      <c r="F38" s="226"/>
      <c r="G38" s="226"/>
      <c r="H38" s="226"/>
      <c r="J38" s="232">
        <f t="shared" si="28"/>
        <v>18</v>
      </c>
      <c r="K38" s="236">
        <f t="shared" si="24"/>
        <v>0</v>
      </c>
      <c r="L38" s="236"/>
      <c r="M38" s="232"/>
      <c r="O38" s="253"/>
      <c r="P38" s="236"/>
      <c r="Q38" s="236"/>
      <c r="R38" s="232"/>
      <c r="T38" s="253"/>
      <c r="U38" s="236"/>
      <c r="V38" s="236"/>
      <c r="W38" s="232"/>
      <c r="Y38" s="253">
        <v>18</v>
      </c>
      <c r="Z38" s="236"/>
      <c r="AA38" s="236"/>
      <c r="AB38" s="232"/>
      <c r="AD38" s="232"/>
      <c r="AE38" s="236"/>
      <c r="AF38" s="334"/>
      <c r="AG38" s="232" t="s">
        <v>1060</v>
      </c>
      <c r="AH38" s="236"/>
      <c r="AI38" s="232"/>
      <c r="AK38" s="363" t="s">
        <v>1076</v>
      </c>
      <c r="AM38" s="303">
        <f t="shared" si="25"/>
        <v>0</v>
      </c>
      <c r="AN38" s="236">
        <f t="shared" ca="1" si="26"/>
        <v>0</v>
      </c>
      <c r="AO38" s="236"/>
      <c r="AP38" s="232"/>
      <c r="AQ38" s="208"/>
      <c r="AR38" s="253"/>
      <c r="AS38" s="236"/>
      <c r="AT38" s="236"/>
      <c r="AU38" s="232"/>
      <c r="AW38" s="253"/>
      <c r="AX38" s="236"/>
      <c r="AY38" s="236"/>
      <c r="AZ38" s="232"/>
      <c r="BB38" s="253"/>
      <c r="BC38" s="236"/>
      <c r="BD38" s="236"/>
      <c r="BE38" s="232"/>
      <c r="BG38" s="232"/>
      <c r="BH38" s="236"/>
      <c r="BI38" s="334"/>
      <c r="BJ38" s="232"/>
      <c r="BK38" s="232"/>
      <c r="BM38" s="232"/>
      <c r="BP38" s="303">
        <f t="shared" si="22"/>
        <v>0</v>
      </c>
      <c r="BQ38" s="236">
        <f t="shared" si="27"/>
        <v>0</v>
      </c>
      <c r="BR38" s="236"/>
      <c r="BS38" s="232"/>
      <c r="BT38" s="208"/>
      <c r="BU38" s="253"/>
      <c r="BV38" s="236"/>
      <c r="BW38" s="236"/>
      <c r="BX38" s="232"/>
      <c r="BZ38" s="253"/>
      <c r="CA38" s="236"/>
      <c r="CB38" s="236"/>
      <c r="CC38" s="232"/>
      <c r="CE38" s="253"/>
      <c r="CF38" s="236"/>
      <c r="CG38" s="236"/>
      <c r="CH38" s="232"/>
      <c r="CJ38" s="232"/>
      <c r="CK38" s="236"/>
      <c r="CL38" s="364"/>
      <c r="CM38" s="236"/>
      <c r="CN38" s="232"/>
      <c r="CO38" s="232"/>
      <c r="CP38" s="232"/>
      <c r="CQ38" s="236"/>
      <c r="CR38" s="236"/>
      <c r="CS38" s="232"/>
      <c r="CU38" s="253"/>
      <c r="CV38" s="236"/>
      <c r="CW38" s="236"/>
      <c r="CX38" s="232"/>
      <c r="CZ38" s="253"/>
      <c r="DA38" s="236"/>
      <c r="DB38" s="236"/>
      <c r="DC38" s="232"/>
      <c r="DE38" s="253"/>
      <c r="DF38" s="236"/>
      <c r="DG38" s="236"/>
      <c r="DH38" s="232"/>
      <c r="DJ38" s="232"/>
      <c r="DK38" s="236"/>
      <c r="DL38" s="236"/>
      <c r="DM38" s="232"/>
      <c r="DO38" s="232">
        <f>SUM(J38,AM38,BP38,CP38)</f>
        <v>18</v>
      </c>
      <c r="DP38" s="236">
        <f t="shared" ca="1" si="16"/>
        <v>0</v>
      </c>
      <c r="DQ38" s="236"/>
      <c r="DR38" s="232"/>
    </row>
    <row r="39" spans="1:122" s="336" customFormat="1" x14ac:dyDescent="0.3">
      <c r="A39" s="337"/>
      <c r="B39" s="360"/>
      <c r="C39" s="334"/>
      <c r="D39" s="225"/>
      <c r="E39" s="226"/>
      <c r="F39" s="226"/>
      <c r="G39" s="226"/>
      <c r="H39" s="226"/>
      <c r="I39" s="334"/>
      <c r="J39" s="232"/>
      <c r="K39" s="236"/>
      <c r="L39" s="236"/>
      <c r="M39" s="232"/>
      <c r="N39" s="334"/>
      <c r="O39" s="253"/>
      <c r="P39" s="236"/>
      <c r="Q39" s="236"/>
      <c r="R39" s="232"/>
      <c r="S39" s="334"/>
      <c r="T39" s="253"/>
      <c r="U39" s="236"/>
      <c r="V39" s="236"/>
      <c r="W39" s="232"/>
      <c r="X39" s="334"/>
      <c r="Y39" s="253"/>
      <c r="Z39" s="236"/>
      <c r="AA39" s="236"/>
      <c r="AB39" s="232"/>
      <c r="AD39" s="232"/>
      <c r="AE39" s="236"/>
      <c r="AF39" s="334"/>
      <c r="AG39" s="232"/>
      <c r="AH39" s="236"/>
      <c r="AI39" s="232"/>
      <c r="AK39" s="232"/>
      <c r="AM39" s="303">
        <f t="shared" si="25"/>
        <v>0</v>
      </c>
      <c r="AN39" s="236">
        <f t="shared" ca="1" si="26"/>
        <v>0</v>
      </c>
      <c r="AO39" s="236"/>
      <c r="AP39" s="232"/>
      <c r="AQ39" s="334"/>
      <c r="AR39" s="253"/>
      <c r="AS39" s="236"/>
      <c r="AT39" s="236"/>
      <c r="AU39" s="232"/>
      <c r="AV39" s="334"/>
      <c r="AW39" s="253"/>
      <c r="AX39" s="236"/>
      <c r="AY39" s="236"/>
      <c r="AZ39" s="232"/>
      <c r="BA39" s="334"/>
      <c r="BB39" s="253"/>
      <c r="BC39" s="236"/>
      <c r="BD39" s="236"/>
      <c r="BE39" s="232"/>
      <c r="BG39" s="232"/>
      <c r="BH39" s="236"/>
      <c r="BI39" s="334"/>
      <c r="BJ39" s="232"/>
      <c r="BK39" s="232"/>
      <c r="BM39" s="232"/>
      <c r="BP39" s="332"/>
      <c r="BQ39" s="236"/>
      <c r="BR39" s="236"/>
      <c r="BS39" s="232"/>
      <c r="BT39" s="334"/>
      <c r="BU39" s="253"/>
      <c r="BV39" s="236"/>
      <c r="BW39" s="236"/>
      <c r="BX39" s="232"/>
      <c r="BY39" s="334"/>
      <c r="BZ39" s="253"/>
      <c r="CA39" s="236"/>
      <c r="CB39" s="236"/>
      <c r="CC39" s="232"/>
      <c r="CD39" s="334"/>
      <c r="CE39" s="253"/>
      <c r="CF39" s="236"/>
      <c r="CG39" s="236"/>
      <c r="CH39" s="232"/>
      <c r="CJ39" s="232"/>
      <c r="CK39" s="236"/>
      <c r="CL39" s="364"/>
      <c r="CM39" s="236"/>
      <c r="CN39" s="232"/>
      <c r="CO39" s="232"/>
      <c r="CP39" s="232"/>
      <c r="CQ39" s="236"/>
      <c r="CR39" s="236"/>
      <c r="CS39" s="232"/>
      <c r="CU39" s="253"/>
      <c r="CV39" s="236"/>
      <c r="CW39" s="236"/>
      <c r="CX39" s="232"/>
      <c r="CY39" s="334"/>
      <c r="CZ39" s="253"/>
      <c r="DA39" s="236"/>
      <c r="DB39" s="236"/>
      <c r="DC39" s="232"/>
      <c r="DD39" s="334"/>
      <c r="DE39" s="253"/>
      <c r="DF39" s="236"/>
      <c r="DG39" s="236"/>
      <c r="DH39" s="232"/>
      <c r="DJ39" s="232"/>
      <c r="DK39" s="236"/>
      <c r="DL39" s="236"/>
      <c r="DM39" s="232"/>
      <c r="DO39" s="232"/>
      <c r="DP39" s="236"/>
      <c r="DQ39" s="236"/>
      <c r="DR39" s="232"/>
    </row>
    <row r="40" spans="1:122" x14ac:dyDescent="0.3">
      <c r="A40" s="337" t="s">
        <v>973</v>
      </c>
      <c r="B40" s="337" t="s">
        <v>1048</v>
      </c>
      <c r="D40" s="225" t="s">
        <v>944</v>
      </c>
      <c r="E40" s="226"/>
      <c r="F40" s="226"/>
      <c r="G40" s="226"/>
      <c r="H40" s="226"/>
      <c r="J40" s="232">
        <f t="shared" si="28"/>
        <v>0</v>
      </c>
      <c r="K40" s="236">
        <f t="shared" si="24"/>
        <v>0</v>
      </c>
      <c r="L40" s="236"/>
      <c r="M40" s="232"/>
      <c r="O40" s="253"/>
      <c r="P40" s="236"/>
      <c r="Q40" s="236"/>
      <c r="R40" s="232"/>
      <c r="T40" s="253"/>
      <c r="U40" s="236"/>
      <c r="V40" s="236"/>
      <c r="W40" s="232"/>
      <c r="Y40" s="253"/>
      <c r="Z40" s="236"/>
      <c r="AA40" s="236"/>
      <c r="AB40" s="232"/>
      <c r="AD40" s="232"/>
      <c r="AE40" s="236"/>
      <c r="AF40" s="334"/>
      <c r="AG40" s="232"/>
      <c r="AH40" s="236"/>
      <c r="AI40" s="232"/>
      <c r="AK40" s="232"/>
      <c r="AM40" s="303">
        <f t="shared" si="25"/>
        <v>0</v>
      </c>
      <c r="AN40" s="236">
        <f t="shared" ca="1" si="26"/>
        <v>0</v>
      </c>
      <c r="AO40" s="236"/>
      <c r="AP40" s="232"/>
      <c r="AQ40" s="208"/>
      <c r="AR40" s="253"/>
      <c r="AS40" s="236"/>
      <c r="AT40" s="236"/>
      <c r="AU40" s="232"/>
      <c r="AW40" s="253"/>
      <c r="AX40" s="236"/>
      <c r="AY40" s="236"/>
      <c r="AZ40" s="232"/>
      <c r="BB40" s="253"/>
      <c r="BC40" s="236"/>
      <c r="BD40" s="236"/>
      <c r="BE40" s="232"/>
      <c r="BG40" s="232"/>
      <c r="BH40" s="236"/>
      <c r="BI40" s="334"/>
      <c r="BJ40" s="232"/>
      <c r="BK40" s="232"/>
      <c r="BM40" s="232"/>
      <c r="BP40" s="303">
        <f t="shared" si="22"/>
        <v>8</v>
      </c>
      <c r="BQ40" s="236">
        <f t="shared" si="27"/>
        <v>0</v>
      </c>
      <c r="BR40" s="236"/>
      <c r="BS40" s="232"/>
      <c r="BT40" s="208"/>
      <c r="BU40" s="253"/>
      <c r="BV40" s="236"/>
      <c r="BW40" s="236"/>
      <c r="BX40" s="232"/>
      <c r="BZ40" s="253">
        <v>8</v>
      </c>
      <c r="CA40" s="236"/>
      <c r="CB40" s="236"/>
      <c r="CC40" s="232"/>
      <c r="CE40" s="253"/>
      <c r="CF40" s="236"/>
      <c r="CG40" s="236"/>
      <c r="CH40" s="232"/>
      <c r="CJ40" s="232"/>
      <c r="CK40" s="236"/>
      <c r="CL40" s="232" t="s">
        <v>1001</v>
      </c>
      <c r="CM40" s="236"/>
      <c r="CN40" s="232"/>
      <c r="CO40" s="363" t="s">
        <v>1077</v>
      </c>
      <c r="CP40" s="232"/>
      <c r="CQ40" s="236"/>
      <c r="CR40" s="236"/>
      <c r="CS40" s="232"/>
      <c r="CU40" s="253"/>
      <c r="CV40" s="236"/>
      <c r="CW40" s="236"/>
      <c r="CX40" s="232"/>
      <c r="CZ40" s="253"/>
      <c r="DA40" s="236"/>
      <c r="DB40" s="236"/>
      <c r="DC40" s="232"/>
      <c r="DE40" s="253"/>
      <c r="DF40" s="236"/>
      <c r="DG40" s="236"/>
      <c r="DH40" s="232"/>
      <c r="DJ40" s="232"/>
      <c r="DK40" s="236"/>
      <c r="DL40" s="236"/>
      <c r="DM40" s="232"/>
      <c r="DO40" s="232">
        <f>SUM(J40,AM40,BP40,CP40)</f>
        <v>8</v>
      </c>
      <c r="DP40" s="236">
        <f ca="1">(BQ40+AN40+K40)</f>
        <v>0</v>
      </c>
      <c r="DQ40" s="236"/>
      <c r="DR40" s="232"/>
    </row>
    <row r="41" spans="1:122" s="336" customFormat="1" x14ac:dyDescent="0.3">
      <c r="A41" s="337" t="s">
        <v>1036</v>
      </c>
      <c r="B41" s="360"/>
      <c r="C41" s="334"/>
      <c r="D41" s="225" t="s">
        <v>944</v>
      </c>
      <c r="E41" s="226"/>
      <c r="F41" s="226"/>
      <c r="G41" s="226"/>
      <c r="H41" s="226"/>
      <c r="I41" s="334"/>
      <c r="J41" s="232">
        <f t="shared" si="28"/>
        <v>9</v>
      </c>
      <c r="K41" s="236"/>
      <c r="L41" s="236"/>
      <c r="M41" s="232"/>
      <c r="N41" s="334"/>
      <c r="O41" s="253"/>
      <c r="P41" s="236"/>
      <c r="Q41" s="236"/>
      <c r="R41" s="232"/>
      <c r="S41" s="334"/>
      <c r="T41" s="253"/>
      <c r="U41" s="236"/>
      <c r="V41" s="236"/>
      <c r="W41" s="232"/>
      <c r="X41" s="334"/>
      <c r="Y41" s="253">
        <v>9</v>
      </c>
      <c r="Z41" s="236"/>
      <c r="AA41" s="236"/>
      <c r="AB41" s="232"/>
      <c r="AD41" s="232"/>
      <c r="AE41" s="236"/>
      <c r="AF41" s="334"/>
      <c r="AG41" s="232" t="s">
        <v>1010</v>
      </c>
      <c r="AH41" s="236"/>
      <c r="AI41" s="232"/>
      <c r="AK41" s="363" t="s">
        <v>1076</v>
      </c>
      <c r="AM41" s="303">
        <f t="shared" si="25"/>
        <v>0</v>
      </c>
      <c r="AN41" s="236">
        <f t="shared" ca="1" si="26"/>
        <v>0</v>
      </c>
      <c r="AO41" s="236"/>
      <c r="AP41" s="232"/>
      <c r="AQ41" s="334"/>
      <c r="AR41" s="253"/>
      <c r="AS41" s="236"/>
      <c r="AT41" s="236"/>
      <c r="AU41" s="232"/>
      <c r="AV41" s="334"/>
      <c r="AW41" s="253"/>
      <c r="AX41" s="236"/>
      <c r="AY41" s="236"/>
      <c r="AZ41" s="232"/>
      <c r="BA41" s="334"/>
      <c r="BB41" s="253"/>
      <c r="BC41" s="236"/>
      <c r="BD41" s="236"/>
      <c r="BE41" s="232"/>
      <c r="BG41" s="232"/>
      <c r="BH41" s="236"/>
      <c r="BI41" s="334"/>
      <c r="BJ41" s="232"/>
      <c r="BK41" s="232"/>
      <c r="BM41" s="232"/>
      <c r="BP41" s="332"/>
      <c r="BQ41" s="236"/>
      <c r="BR41" s="236"/>
      <c r="BS41" s="232"/>
      <c r="BT41" s="334"/>
      <c r="BU41" s="253"/>
      <c r="BV41" s="236"/>
      <c r="BW41" s="236"/>
      <c r="BX41" s="232"/>
      <c r="BY41" s="334"/>
      <c r="BZ41" s="253"/>
      <c r="CA41" s="236"/>
      <c r="CB41" s="236"/>
      <c r="CC41" s="232"/>
      <c r="CD41" s="334"/>
      <c r="CE41" s="253"/>
      <c r="CF41" s="236"/>
      <c r="CG41" s="236"/>
      <c r="CH41" s="232"/>
      <c r="CJ41" s="232"/>
      <c r="CK41" s="236"/>
      <c r="CL41" s="364"/>
      <c r="CM41" s="236"/>
      <c r="CN41" s="232"/>
      <c r="CO41" s="232"/>
      <c r="CP41" s="232"/>
      <c r="CQ41" s="236"/>
      <c r="CR41" s="236"/>
      <c r="CS41" s="232"/>
      <c r="CU41" s="253"/>
      <c r="CV41" s="236"/>
      <c r="CW41" s="236"/>
      <c r="CX41" s="232"/>
      <c r="CY41" s="334"/>
      <c r="CZ41" s="253"/>
      <c r="DA41" s="236"/>
      <c r="DB41" s="236"/>
      <c r="DC41" s="232"/>
      <c r="DD41" s="334"/>
      <c r="DE41" s="253"/>
      <c r="DF41" s="236"/>
      <c r="DG41" s="236"/>
      <c r="DH41" s="232"/>
      <c r="DJ41" s="232"/>
      <c r="DK41" s="236"/>
      <c r="DL41" s="236"/>
      <c r="DM41" s="232"/>
      <c r="DO41" s="232">
        <f>SUM(J41,AM41,BP41,CP41)</f>
        <v>9</v>
      </c>
      <c r="DP41" s="236"/>
      <c r="DQ41" s="236"/>
      <c r="DR41" s="232"/>
    </row>
    <row r="42" spans="1:122" x14ac:dyDescent="0.3">
      <c r="A42" s="337" t="s">
        <v>992</v>
      </c>
      <c r="B42" s="337" t="s">
        <v>1093</v>
      </c>
      <c r="D42" s="225" t="s">
        <v>944</v>
      </c>
      <c r="E42" s="226"/>
      <c r="F42" s="226"/>
      <c r="G42" s="226"/>
      <c r="H42" s="226"/>
      <c r="J42" s="232">
        <f t="shared" si="28"/>
        <v>8</v>
      </c>
      <c r="K42" s="236">
        <f t="shared" si="24"/>
        <v>0</v>
      </c>
      <c r="L42" s="236"/>
      <c r="M42" s="232"/>
      <c r="O42" s="253"/>
      <c r="P42" s="236"/>
      <c r="Q42" s="236"/>
      <c r="R42" s="232"/>
      <c r="T42" s="253">
        <v>8</v>
      </c>
      <c r="U42" s="236"/>
      <c r="V42" s="236"/>
      <c r="W42" s="232"/>
      <c r="Y42" s="253"/>
      <c r="Z42" s="236"/>
      <c r="AA42" s="236"/>
      <c r="AB42" s="232"/>
      <c r="AD42" s="232"/>
      <c r="AE42" s="236"/>
      <c r="AF42" s="334"/>
      <c r="AG42" s="232" t="s">
        <v>1009</v>
      </c>
      <c r="AH42" s="236"/>
      <c r="AI42" s="232"/>
      <c r="AK42" s="363" t="s">
        <v>1077</v>
      </c>
      <c r="AM42" s="303">
        <f t="shared" si="25"/>
        <v>0</v>
      </c>
      <c r="AN42" s="236">
        <f t="shared" ref="AN42:AN55" ca="1" si="29">(AN42+AS42+AX42+BC42)</f>
        <v>0</v>
      </c>
      <c r="AO42" s="236"/>
      <c r="AP42" s="232"/>
      <c r="AQ42" s="208"/>
      <c r="AR42" s="253"/>
      <c r="AS42" s="236"/>
      <c r="AT42" s="236"/>
      <c r="AU42" s="232"/>
      <c r="AW42" s="253"/>
      <c r="AX42" s="236"/>
      <c r="AY42" s="236"/>
      <c r="AZ42" s="232"/>
      <c r="BB42" s="253"/>
      <c r="BC42" s="236"/>
      <c r="BD42" s="236"/>
      <c r="BE42" s="232"/>
      <c r="BG42" s="232"/>
      <c r="BH42" s="236"/>
      <c r="BI42" s="334"/>
      <c r="BJ42" s="232"/>
      <c r="BK42" s="232"/>
      <c r="BM42" s="232"/>
      <c r="BP42" s="303">
        <f t="shared" si="22"/>
        <v>0</v>
      </c>
      <c r="BQ42" s="236">
        <f t="shared" si="27"/>
        <v>0</v>
      </c>
      <c r="BR42" s="236"/>
      <c r="BS42" s="232"/>
      <c r="BT42" s="208"/>
      <c r="BU42" s="253"/>
      <c r="BV42" s="236"/>
      <c r="BW42" s="236"/>
      <c r="BX42" s="232"/>
      <c r="BZ42" s="253"/>
      <c r="CA42" s="236"/>
      <c r="CB42" s="236"/>
      <c r="CC42" s="232"/>
      <c r="CE42" s="253"/>
      <c r="CF42" s="236"/>
      <c r="CG42" s="236"/>
      <c r="CH42" s="232"/>
      <c r="CJ42" s="232"/>
      <c r="CK42" s="236"/>
      <c r="CL42" s="364"/>
      <c r="CM42" s="236"/>
      <c r="CN42" s="232"/>
      <c r="CO42" s="232"/>
      <c r="CP42" s="232"/>
      <c r="CQ42" s="236"/>
      <c r="CR42" s="236"/>
      <c r="CS42" s="232"/>
      <c r="CU42" s="253"/>
      <c r="CV42" s="236"/>
      <c r="CW42" s="236"/>
      <c r="CX42" s="232"/>
      <c r="CZ42" s="253"/>
      <c r="DA42" s="236"/>
      <c r="DB42" s="236"/>
      <c r="DC42" s="232"/>
      <c r="DE42" s="253"/>
      <c r="DF42" s="236"/>
      <c r="DG42" s="236"/>
      <c r="DH42" s="232"/>
      <c r="DJ42" s="232"/>
      <c r="DK42" s="236"/>
      <c r="DL42" s="236"/>
      <c r="DM42" s="232"/>
      <c r="DO42" s="232">
        <f>SUM(J42,AM42,BP42,CP42)</f>
        <v>8</v>
      </c>
      <c r="DP42" s="236">
        <f ca="1">(BQ42+AN42+K42)</f>
        <v>0</v>
      </c>
      <c r="DQ42" s="236"/>
      <c r="DR42" s="232"/>
    </row>
    <row r="43" spans="1:122" x14ac:dyDescent="0.3">
      <c r="A43" s="337" t="s">
        <v>983</v>
      </c>
      <c r="B43" s="337" t="s">
        <v>1049</v>
      </c>
      <c r="D43" s="225" t="s">
        <v>944</v>
      </c>
      <c r="E43" s="226"/>
      <c r="F43" s="226"/>
      <c r="G43" s="226"/>
      <c r="H43" s="226"/>
      <c r="J43" s="232">
        <f t="shared" si="28"/>
        <v>9</v>
      </c>
      <c r="K43" s="236">
        <f t="shared" si="24"/>
        <v>0</v>
      </c>
      <c r="L43" s="236"/>
      <c r="M43" s="232"/>
      <c r="O43" s="253"/>
      <c r="P43" s="236"/>
      <c r="Q43" s="236"/>
      <c r="R43" s="232"/>
      <c r="T43" s="232"/>
      <c r="U43" s="236"/>
      <c r="V43" s="236"/>
      <c r="W43" s="232"/>
      <c r="Y43" s="232">
        <v>9</v>
      </c>
      <c r="Z43" s="236"/>
      <c r="AA43" s="236"/>
      <c r="AB43" s="232"/>
      <c r="AD43" s="232"/>
      <c r="AE43" s="236"/>
      <c r="AF43" s="334"/>
      <c r="AG43" s="232" t="s">
        <v>1010</v>
      </c>
      <c r="AH43" s="236"/>
      <c r="AI43" s="232"/>
      <c r="AK43" s="363" t="s">
        <v>1076</v>
      </c>
      <c r="AM43" s="303">
        <f t="shared" si="25"/>
        <v>9</v>
      </c>
      <c r="AN43" s="236">
        <f t="shared" ca="1" si="29"/>
        <v>0</v>
      </c>
      <c r="AO43" s="236"/>
      <c r="AP43" s="232"/>
      <c r="AQ43" s="208"/>
      <c r="AR43" s="253"/>
      <c r="AS43" s="236"/>
      <c r="AT43" s="236"/>
      <c r="AU43" s="232"/>
      <c r="AW43" s="253"/>
      <c r="AX43" s="236"/>
      <c r="AY43" s="236"/>
      <c r="AZ43" s="232"/>
      <c r="BB43" s="253">
        <v>9</v>
      </c>
      <c r="BC43" s="236"/>
      <c r="BD43" s="236"/>
      <c r="BE43" s="232"/>
      <c r="BG43" s="232"/>
      <c r="BH43" s="236"/>
      <c r="BI43" s="334"/>
      <c r="BJ43" s="232" t="s">
        <v>1010</v>
      </c>
      <c r="BK43" s="232"/>
      <c r="BM43" s="363" t="s">
        <v>1076</v>
      </c>
      <c r="BP43" s="303">
        <f t="shared" si="22"/>
        <v>9</v>
      </c>
      <c r="BQ43" s="236">
        <f t="shared" si="27"/>
        <v>0</v>
      </c>
      <c r="BR43" s="236"/>
      <c r="BS43" s="232"/>
      <c r="BT43" s="208"/>
      <c r="BU43" s="253"/>
      <c r="BV43" s="236"/>
      <c r="BW43" s="236"/>
      <c r="BX43" s="232"/>
      <c r="BZ43" s="253"/>
      <c r="CA43" s="236"/>
      <c r="CB43" s="236"/>
      <c r="CC43" s="232"/>
      <c r="CE43" s="253">
        <v>9</v>
      </c>
      <c r="CF43" s="236"/>
      <c r="CG43" s="236"/>
      <c r="CH43" s="232"/>
      <c r="CJ43" s="232"/>
      <c r="CK43" s="236"/>
      <c r="CL43" s="364" t="s">
        <v>1027</v>
      </c>
      <c r="CM43" s="236"/>
      <c r="CN43" s="232"/>
      <c r="CO43" s="363" t="s">
        <v>1076</v>
      </c>
      <c r="CP43" s="232"/>
      <c r="CQ43" s="236"/>
      <c r="CR43" s="236"/>
      <c r="CS43" s="232"/>
      <c r="CU43" s="253"/>
      <c r="CV43" s="236"/>
      <c r="CW43" s="236"/>
      <c r="CX43" s="232"/>
      <c r="CZ43" s="253"/>
      <c r="DA43" s="236"/>
      <c r="DB43" s="236"/>
      <c r="DC43" s="232"/>
      <c r="DE43" s="253"/>
      <c r="DF43" s="236"/>
      <c r="DG43" s="236"/>
      <c r="DH43" s="232"/>
      <c r="DJ43" s="232"/>
      <c r="DK43" s="236"/>
      <c r="DL43" s="236"/>
      <c r="DM43" s="232"/>
      <c r="DO43" s="232">
        <f>SUM(J43,AM43,BP43,CP43)</f>
        <v>27</v>
      </c>
      <c r="DP43" s="236">
        <f ca="1">(BQ43+AN43+K43)</f>
        <v>0</v>
      </c>
      <c r="DQ43" s="236"/>
      <c r="DR43" s="232"/>
    </row>
    <row r="44" spans="1:122" s="336" customFormat="1" ht="12.75" customHeight="1" x14ac:dyDescent="0.3">
      <c r="A44" s="337"/>
      <c r="B44" s="337"/>
      <c r="C44" s="334"/>
      <c r="D44" s="225"/>
      <c r="E44" s="226"/>
      <c r="F44" s="226"/>
      <c r="G44" s="226"/>
      <c r="H44" s="226"/>
      <c r="I44" s="334"/>
      <c r="J44" s="232"/>
      <c r="K44" s="236"/>
      <c r="L44" s="236"/>
      <c r="M44" s="232"/>
      <c r="N44" s="334"/>
      <c r="O44" s="253"/>
      <c r="P44" s="236"/>
      <c r="Q44" s="236"/>
      <c r="R44" s="232"/>
      <c r="S44" s="334"/>
      <c r="T44" s="232"/>
      <c r="U44" s="236"/>
      <c r="V44" s="236"/>
      <c r="W44" s="232"/>
      <c r="X44" s="334"/>
      <c r="Y44" s="232"/>
      <c r="Z44" s="236"/>
      <c r="AA44" s="236"/>
      <c r="AB44" s="232"/>
      <c r="AD44" s="232"/>
      <c r="AE44" s="236"/>
      <c r="AF44" s="334"/>
      <c r="AG44" s="232"/>
      <c r="AH44" s="236"/>
      <c r="AI44" s="232"/>
      <c r="AK44" s="232"/>
      <c r="AM44" s="332"/>
      <c r="AN44" s="236"/>
      <c r="AO44" s="236"/>
      <c r="AP44" s="232"/>
      <c r="AQ44" s="334"/>
      <c r="AR44" s="253"/>
      <c r="AS44" s="236"/>
      <c r="AT44" s="236"/>
      <c r="AU44" s="232"/>
      <c r="AV44" s="334"/>
      <c r="AW44" s="253"/>
      <c r="AX44" s="236"/>
      <c r="AY44" s="236"/>
      <c r="AZ44" s="232"/>
      <c r="BA44" s="334"/>
      <c r="BB44" s="253"/>
      <c r="BC44" s="236"/>
      <c r="BD44" s="236"/>
      <c r="BE44" s="232"/>
      <c r="BG44" s="232"/>
      <c r="BH44" s="236"/>
      <c r="BI44" s="334"/>
      <c r="BJ44" s="232"/>
      <c r="BK44" s="232"/>
      <c r="BM44" s="363"/>
      <c r="BP44" s="332"/>
      <c r="BQ44" s="236"/>
      <c r="BR44" s="236"/>
      <c r="BS44" s="232"/>
      <c r="BT44" s="334"/>
      <c r="BU44" s="253"/>
      <c r="BV44" s="236"/>
      <c r="BW44" s="236"/>
      <c r="BX44" s="232"/>
      <c r="BY44" s="334"/>
      <c r="BZ44" s="253"/>
      <c r="CA44" s="236"/>
      <c r="CB44" s="236"/>
      <c r="CC44" s="232"/>
      <c r="CD44" s="334"/>
      <c r="CE44" s="253"/>
      <c r="CF44" s="236"/>
      <c r="CG44" s="236"/>
      <c r="CH44" s="232"/>
      <c r="CJ44" s="232"/>
      <c r="CK44" s="236"/>
      <c r="CL44" s="364"/>
      <c r="CM44" s="236"/>
      <c r="CN44" s="232"/>
      <c r="CO44" s="363"/>
      <c r="CP44" s="232"/>
      <c r="CQ44" s="236"/>
      <c r="CR44" s="236"/>
      <c r="CS44" s="232"/>
      <c r="CU44" s="253"/>
      <c r="CV44" s="236"/>
      <c r="CW44" s="236"/>
      <c r="CX44" s="232"/>
      <c r="CY44" s="334"/>
      <c r="CZ44" s="253"/>
      <c r="DA44" s="236"/>
      <c r="DB44" s="236"/>
      <c r="DC44" s="232"/>
      <c r="DD44" s="334"/>
      <c r="DE44" s="253"/>
      <c r="DF44" s="236"/>
      <c r="DG44" s="236"/>
      <c r="DH44" s="232"/>
      <c r="DJ44" s="232"/>
      <c r="DK44" s="236"/>
      <c r="DL44" s="236"/>
      <c r="DM44" s="232"/>
      <c r="DO44" s="232"/>
      <c r="DP44" s="236"/>
      <c r="DQ44" s="236"/>
      <c r="DR44" s="232"/>
    </row>
    <row r="45" spans="1:122" x14ac:dyDescent="0.3">
      <c r="A45" s="337" t="s">
        <v>993</v>
      </c>
      <c r="B45" s="337"/>
      <c r="D45" s="225" t="s">
        <v>944</v>
      </c>
      <c r="E45" s="226"/>
      <c r="F45" s="226"/>
      <c r="G45" s="226"/>
      <c r="H45" s="226"/>
      <c r="J45" s="232">
        <f t="shared" si="28"/>
        <v>0</v>
      </c>
      <c r="K45" s="236">
        <f t="shared" si="24"/>
        <v>0</v>
      </c>
      <c r="L45" s="236"/>
      <c r="M45" s="232"/>
      <c r="O45" s="253"/>
      <c r="P45" s="236"/>
      <c r="Q45" s="236"/>
      <c r="R45" s="232"/>
      <c r="T45" s="253"/>
      <c r="U45" s="236"/>
      <c r="V45" s="236"/>
      <c r="W45" s="232"/>
      <c r="Y45" s="253"/>
      <c r="Z45" s="236"/>
      <c r="AA45" s="236"/>
      <c r="AB45" s="232"/>
      <c r="AD45" s="232"/>
      <c r="AE45" s="236"/>
      <c r="AF45" s="334"/>
      <c r="AG45" s="232"/>
      <c r="AH45" s="236"/>
      <c r="AI45" s="232"/>
      <c r="AK45" s="232"/>
      <c r="AM45" s="303">
        <f t="shared" si="25"/>
        <v>0</v>
      </c>
      <c r="AN45" s="236">
        <f t="shared" ca="1" si="29"/>
        <v>0</v>
      </c>
      <c r="AO45" s="236"/>
      <c r="AP45" s="232"/>
      <c r="AQ45" s="208"/>
      <c r="AR45" s="253"/>
      <c r="AS45" s="236"/>
      <c r="AT45" s="236"/>
      <c r="AU45" s="232"/>
      <c r="AW45" s="253"/>
      <c r="AX45" s="236"/>
      <c r="AY45" s="236"/>
      <c r="AZ45" s="232"/>
      <c r="BB45" s="253"/>
      <c r="BC45" s="236"/>
      <c r="BD45" s="236"/>
      <c r="BE45" s="232"/>
      <c r="BG45" s="232"/>
      <c r="BH45" s="236"/>
      <c r="BI45" s="334"/>
      <c r="BJ45" s="232"/>
      <c r="BK45" s="232"/>
      <c r="BM45" s="363"/>
      <c r="BP45" s="303">
        <f t="shared" si="22"/>
        <v>0</v>
      </c>
      <c r="BQ45" s="236">
        <f t="shared" si="27"/>
        <v>0</v>
      </c>
      <c r="BR45" s="236"/>
      <c r="BS45" s="232"/>
      <c r="BT45" s="208"/>
      <c r="BU45" s="253"/>
      <c r="BV45" s="236"/>
      <c r="BW45" s="236"/>
      <c r="BX45" s="232"/>
      <c r="BZ45" s="253"/>
      <c r="CA45" s="236"/>
      <c r="CB45" s="236"/>
      <c r="CC45" s="232"/>
      <c r="CE45" s="253"/>
      <c r="CF45" s="236"/>
      <c r="CG45" s="236"/>
      <c r="CH45" s="232"/>
      <c r="CJ45" s="232"/>
      <c r="CK45" s="236"/>
      <c r="CL45" s="364"/>
      <c r="CM45" s="236"/>
      <c r="CN45" s="232"/>
      <c r="CO45" s="363"/>
      <c r="CP45" s="232"/>
      <c r="CQ45" s="236"/>
      <c r="CR45" s="236"/>
      <c r="CS45" s="232"/>
      <c r="CU45" s="253"/>
      <c r="CV45" s="236"/>
      <c r="CW45" s="236"/>
      <c r="CX45" s="232"/>
      <c r="CZ45" s="253"/>
      <c r="DA45" s="236"/>
      <c r="DB45" s="236"/>
      <c r="DC45" s="232"/>
      <c r="DE45" s="253"/>
      <c r="DF45" s="236"/>
      <c r="DG45" s="236"/>
      <c r="DH45" s="232"/>
      <c r="DJ45" s="232"/>
      <c r="DK45" s="236"/>
      <c r="DL45" s="236"/>
      <c r="DM45" s="232"/>
      <c r="DO45" s="232">
        <f>SUM(J45,AM45,BP45,CP45)</f>
        <v>0</v>
      </c>
      <c r="DP45" s="236">
        <f ca="1">(BQ45+AN45+K45)</f>
        <v>0</v>
      </c>
      <c r="DQ45" s="236"/>
      <c r="DR45" s="232"/>
    </row>
    <row r="46" spans="1:122" s="336" customFormat="1" x14ac:dyDescent="0.3">
      <c r="A46" s="337" t="s">
        <v>1013</v>
      </c>
      <c r="B46" s="360" t="s">
        <v>1050</v>
      </c>
      <c r="C46" s="334"/>
      <c r="D46" s="225" t="s">
        <v>944</v>
      </c>
      <c r="E46" s="226"/>
      <c r="F46" s="226"/>
      <c r="G46" s="226"/>
      <c r="H46" s="226"/>
      <c r="I46" s="334"/>
      <c r="J46" s="232">
        <f t="shared" si="28"/>
        <v>0</v>
      </c>
      <c r="K46" s="236">
        <f t="shared" ref="K46" si="30">(P46+U46+Z46+AE46)</f>
        <v>0</v>
      </c>
      <c r="L46" s="236"/>
      <c r="M46" s="232">
        <f>SUM(R46,W46,AB46,AI46)</f>
        <v>0</v>
      </c>
      <c r="N46" s="334"/>
      <c r="O46" s="253"/>
      <c r="P46" s="236"/>
      <c r="Q46" s="236"/>
      <c r="R46" s="232"/>
      <c r="S46" s="334"/>
      <c r="T46" s="253"/>
      <c r="U46" s="236"/>
      <c r="V46" s="236"/>
      <c r="W46" s="232"/>
      <c r="X46" s="334"/>
      <c r="Y46" s="253"/>
      <c r="Z46" s="236"/>
      <c r="AA46" s="236"/>
      <c r="AB46" s="232"/>
      <c r="AD46" s="232"/>
      <c r="AE46" s="236"/>
      <c r="AF46" s="334"/>
      <c r="AG46" s="232"/>
      <c r="AH46" s="236"/>
      <c r="AI46" s="232"/>
      <c r="AK46" s="232"/>
      <c r="AM46" s="303">
        <f t="shared" ref="AM46" si="31">SUM(AR46,AW46,BB46,BG46)</f>
        <v>26</v>
      </c>
      <c r="AN46" s="236">
        <f t="shared" ca="1" si="29"/>
        <v>0</v>
      </c>
      <c r="AO46" s="236"/>
      <c r="AP46" s="232">
        <f>SUM(AU46,AZ46,BE46,BK46)</f>
        <v>0</v>
      </c>
      <c r="AQ46" s="334"/>
      <c r="AR46" s="253">
        <v>9</v>
      </c>
      <c r="AS46" s="236"/>
      <c r="AT46" s="236"/>
      <c r="AU46" s="232"/>
      <c r="AV46" s="334"/>
      <c r="AW46" s="253">
        <v>8</v>
      </c>
      <c r="AX46" s="236"/>
      <c r="AY46" s="236"/>
      <c r="AZ46" s="232"/>
      <c r="BA46" s="334"/>
      <c r="BB46" s="253">
        <v>9</v>
      </c>
      <c r="BC46" s="236"/>
      <c r="BD46" s="236"/>
      <c r="BE46" s="232"/>
      <c r="BG46" s="232"/>
      <c r="BH46" s="236"/>
      <c r="BI46" s="334"/>
      <c r="BJ46" s="232" t="s">
        <v>1012</v>
      </c>
      <c r="BK46" s="232"/>
      <c r="BM46" s="363" t="s">
        <v>1073</v>
      </c>
      <c r="BP46" s="303">
        <f t="shared" ref="BP46" si="32">SUM(BU46,BZ46,CE46,CJ46)</f>
        <v>0</v>
      </c>
      <c r="BQ46" s="236">
        <f t="shared" ref="BQ46" si="33">(BV46+CA46+CF46+CK46)</f>
        <v>0</v>
      </c>
      <c r="BR46" s="236"/>
      <c r="BS46" s="232">
        <f t="shared" ref="BS46" si="34">SUM(BX46,CC46,CH46,CN46)</f>
        <v>0</v>
      </c>
      <c r="BT46" s="334"/>
      <c r="BU46" s="253"/>
      <c r="BV46" s="236"/>
      <c r="BW46" s="236"/>
      <c r="BX46" s="232"/>
      <c r="BY46" s="334"/>
      <c r="BZ46" s="253"/>
      <c r="CA46" s="236"/>
      <c r="CB46" s="236"/>
      <c r="CC46" s="232"/>
      <c r="CD46" s="334"/>
      <c r="CE46" s="253"/>
      <c r="CF46" s="236"/>
      <c r="CG46" s="236"/>
      <c r="CH46" s="232"/>
      <c r="CJ46" s="232"/>
      <c r="CK46" s="236"/>
      <c r="CL46" s="364"/>
      <c r="CM46" s="236"/>
      <c r="CN46" s="232"/>
      <c r="CO46" s="363"/>
      <c r="CP46" s="232">
        <f t="shared" ref="CP46" si="35">SUM(CU46,CZ46,DE46,DJ46)</f>
        <v>0</v>
      </c>
      <c r="CQ46" s="236"/>
      <c r="CR46" s="236"/>
      <c r="CS46" s="232">
        <f t="shared" ref="CS46" si="36">SUM(CX46,DC46,DH46,DM46)</f>
        <v>0</v>
      </c>
      <c r="CU46" s="253"/>
      <c r="CV46" s="236"/>
      <c r="CW46" s="236"/>
      <c r="CX46" s="232"/>
      <c r="CY46" s="334"/>
      <c r="CZ46" s="253"/>
      <c r="DA46" s="236"/>
      <c r="DB46" s="236"/>
      <c r="DC46" s="232"/>
      <c r="DD46" s="334"/>
      <c r="DE46" s="253"/>
      <c r="DF46" s="236"/>
      <c r="DG46" s="236"/>
      <c r="DH46" s="232"/>
      <c r="DJ46" s="232"/>
      <c r="DK46" s="236"/>
      <c r="DL46" s="236"/>
      <c r="DM46" s="232"/>
      <c r="DO46" s="232">
        <f>SUM(J46,AM46,BP46,CP46:DM46)</f>
        <v>26</v>
      </c>
      <c r="DP46" s="236">
        <f ca="1">(BQ46+AN46+K46)</f>
        <v>0</v>
      </c>
      <c r="DQ46" s="236"/>
      <c r="DR46" s="232">
        <f>SUM(M46,AP46,BS46,CS46)</f>
        <v>0</v>
      </c>
    </row>
    <row r="47" spans="1:122" s="336" customFormat="1" x14ac:dyDescent="0.3">
      <c r="A47" s="337"/>
      <c r="B47" s="337"/>
      <c r="C47" s="334"/>
      <c r="D47" s="225"/>
      <c r="E47" s="226"/>
      <c r="F47" s="226"/>
      <c r="G47" s="226"/>
      <c r="H47" s="226"/>
      <c r="I47" s="334"/>
      <c r="J47" s="232"/>
      <c r="K47" s="236"/>
      <c r="L47" s="236"/>
      <c r="M47" s="232"/>
      <c r="N47" s="334"/>
      <c r="O47" s="253"/>
      <c r="P47" s="236"/>
      <c r="Q47" s="236"/>
      <c r="R47" s="232"/>
      <c r="S47" s="334"/>
      <c r="T47" s="253"/>
      <c r="U47" s="236"/>
      <c r="V47" s="236"/>
      <c r="W47" s="232"/>
      <c r="X47" s="334"/>
      <c r="Y47" s="253"/>
      <c r="Z47" s="236"/>
      <c r="AA47" s="236"/>
      <c r="AB47" s="232"/>
      <c r="AD47" s="232"/>
      <c r="AE47" s="236"/>
      <c r="AF47" s="334"/>
      <c r="AG47" s="232"/>
      <c r="AH47" s="236"/>
      <c r="AI47" s="232"/>
      <c r="AK47" s="232"/>
      <c r="AM47" s="332"/>
      <c r="AN47" s="236"/>
      <c r="AO47" s="236"/>
      <c r="AP47" s="232"/>
      <c r="AQ47" s="334"/>
      <c r="AR47" s="253"/>
      <c r="AS47" s="236"/>
      <c r="AT47" s="236"/>
      <c r="AU47" s="232"/>
      <c r="AV47" s="334"/>
      <c r="AW47" s="253"/>
      <c r="AX47" s="236"/>
      <c r="AY47" s="236"/>
      <c r="AZ47" s="232"/>
      <c r="BA47" s="334"/>
      <c r="BB47" s="253"/>
      <c r="BC47" s="236"/>
      <c r="BD47" s="236"/>
      <c r="BE47" s="232"/>
      <c r="BG47" s="232"/>
      <c r="BH47" s="236"/>
      <c r="BI47" s="334"/>
      <c r="BJ47" s="232"/>
      <c r="BK47" s="232"/>
      <c r="BM47" s="363"/>
      <c r="BP47" s="332"/>
      <c r="BQ47" s="236"/>
      <c r="BR47" s="236"/>
      <c r="BS47" s="232"/>
      <c r="BT47" s="334"/>
      <c r="BU47" s="253"/>
      <c r="BV47" s="236"/>
      <c r="BW47" s="236"/>
      <c r="BX47" s="232"/>
      <c r="BY47" s="334"/>
      <c r="BZ47" s="253"/>
      <c r="CA47" s="236"/>
      <c r="CB47" s="236"/>
      <c r="CC47" s="232"/>
      <c r="CD47" s="334"/>
      <c r="CE47" s="253"/>
      <c r="CF47" s="236"/>
      <c r="CG47" s="236"/>
      <c r="CH47" s="232"/>
      <c r="CJ47" s="232"/>
      <c r="CK47" s="236"/>
      <c r="CL47" s="364"/>
      <c r="CM47" s="236"/>
      <c r="CN47" s="232"/>
      <c r="CO47" s="363"/>
      <c r="CP47" s="232"/>
      <c r="CQ47" s="236"/>
      <c r="CR47" s="236"/>
      <c r="CS47" s="232"/>
      <c r="CU47" s="253"/>
      <c r="CV47" s="236"/>
      <c r="CW47" s="236"/>
      <c r="CX47" s="232"/>
      <c r="CY47" s="334"/>
      <c r="CZ47" s="253"/>
      <c r="DA47" s="236"/>
      <c r="DB47" s="236"/>
      <c r="DC47" s="232"/>
      <c r="DD47" s="334"/>
      <c r="DE47" s="253"/>
      <c r="DF47" s="236"/>
      <c r="DG47" s="236"/>
      <c r="DH47" s="232"/>
      <c r="DJ47" s="232"/>
      <c r="DK47" s="236"/>
      <c r="DL47" s="236"/>
      <c r="DM47" s="232"/>
      <c r="DO47" s="232"/>
      <c r="DP47" s="236"/>
      <c r="DQ47" s="236"/>
      <c r="DR47" s="232"/>
    </row>
    <row r="48" spans="1:122" s="336" customFormat="1" x14ac:dyDescent="0.3">
      <c r="A48" s="337" t="s">
        <v>994</v>
      </c>
      <c r="B48" s="337" t="s">
        <v>1050</v>
      </c>
      <c r="C48" s="334"/>
      <c r="D48" s="225" t="s">
        <v>944</v>
      </c>
      <c r="E48" s="226"/>
      <c r="F48" s="226"/>
      <c r="G48" s="226"/>
      <c r="H48" s="226"/>
      <c r="I48" s="334"/>
      <c r="J48" s="232">
        <f t="shared" si="28"/>
        <v>0</v>
      </c>
      <c r="K48" s="236">
        <f t="shared" si="24"/>
        <v>0</v>
      </c>
      <c r="L48" s="236"/>
      <c r="M48" s="232"/>
      <c r="N48" s="334"/>
      <c r="O48" s="253"/>
      <c r="P48" s="236"/>
      <c r="Q48" s="236"/>
      <c r="R48" s="232"/>
      <c r="S48" s="334"/>
      <c r="T48" s="253"/>
      <c r="U48" s="236"/>
      <c r="V48" s="236"/>
      <c r="W48" s="232"/>
      <c r="X48" s="334"/>
      <c r="Y48" s="253"/>
      <c r="Z48" s="236"/>
      <c r="AA48" s="236"/>
      <c r="AB48" s="232"/>
      <c r="AD48" s="232"/>
      <c r="AE48" s="236"/>
      <c r="AF48" s="334"/>
      <c r="AG48" s="232"/>
      <c r="AH48" s="236"/>
      <c r="AI48" s="232"/>
      <c r="AK48" s="232"/>
      <c r="AM48" s="303">
        <f t="shared" si="25"/>
        <v>0</v>
      </c>
      <c r="AN48" s="236">
        <f t="shared" ca="1" si="29"/>
        <v>0</v>
      </c>
      <c r="AO48" s="236"/>
      <c r="AP48" s="232"/>
      <c r="AQ48" s="334"/>
      <c r="AR48" s="253"/>
      <c r="AS48" s="236"/>
      <c r="AT48" s="236"/>
      <c r="AU48" s="232"/>
      <c r="AV48" s="334"/>
      <c r="AW48" s="253"/>
      <c r="AX48" s="236"/>
      <c r="AY48" s="236"/>
      <c r="AZ48" s="232"/>
      <c r="BA48" s="334"/>
      <c r="BB48" s="253"/>
      <c r="BC48" s="236"/>
      <c r="BD48" s="236"/>
      <c r="BE48" s="232"/>
      <c r="BG48" s="232"/>
      <c r="BH48" s="236"/>
      <c r="BI48" s="334"/>
      <c r="BJ48" s="232"/>
      <c r="BK48" s="232"/>
      <c r="BM48" s="363"/>
      <c r="BP48" s="303">
        <f t="shared" si="22"/>
        <v>0</v>
      </c>
      <c r="BQ48" s="236">
        <f t="shared" si="27"/>
        <v>0</v>
      </c>
      <c r="BR48" s="236"/>
      <c r="BS48" s="232"/>
      <c r="BT48" s="334"/>
      <c r="BU48" s="253"/>
      <c r="BV48" s="236"/>
      <c r="BW48" s="236"/>
      <c r="BX48" s="232"/>
      <c r="BY48" s="334"/>
      <c r="BZ48" s="253"/>
      <c r="CA48" s="236"/>
      <c r="CB48" s="236"/>
      <c r="CC48" s="232"/>
      <c r="CD48" s="334"/>
      <c r="CE48" s="253"/>
      <c r="CF48" s="236"/>
      <c r="CG48" s="236"/>
      <c r="CH48" s="232"/>
      <c r="CJ48" s="232"/>
      <c r="CK48" s="236"/>
      <c r="CL48" s="364"/>
      <c r="CM48" s="236"/>
      <c r="CN48" s="232"/>
      <c r="CO48" s="363"/>
      <c r="CP48" s="232"/>
      <c r="CQ48" s="236"/>
      <c r="CR48" s="236"/>
      <c r="CS48" s="232"/>
      <c r="CU48" s="253"/>
      <c r="CV48" s="236"/>
      <c r="CW48" s="236"/>
      <c r="CX48" s="232"/>
      <c r="CY48" s="334"/>
      <c r="CZ48" s="253"/>
      <c r="DA48" s="236"/>
      <c r="DB48" s="236"/>
      <c r="DC48" s="232"/>
      <c r="DD48" s="334"/>
      <c r="DE48" s="253"/>
      <c r="DF48" s="236"/>
      <c r="DG48" s="236"/>
      <c r="DH48" s="232"/>
      <c r="DJ48" s="232"/>
      <c r="DK48" s="236"/>
      <c r="DL48" s="236"/>
      <c r="DM48" s="232"/>
      <c r="DO48" s="232">
        <f>SUM(J48,AM48,BP48,CP48)</f>
        <v>0</v>
      </c>
      <c r="DP48" s="236">
        <f ca="1">(BQ48+AN48+K48)</f>
        <v>0</v>
      </c>
      <c r="DQ48" s="236"/>
      <c r="DR48" s="232"/>
    </row>
    <row r="49" spans="1:122" s="336" customFormat="1" x14ac:dyDescent="0.3">
      <c r="A49" s="337" t="s">
        <v>1003</v>
      </c>
      <c r="B49" s="360"/>
      <c r="C49" s="334"/>
      <c r="D49" s="225" t="s">
        <v>944</v>
      </c>
      <c r="E49" s="226"/>
      <c r="F49" s="226"/>
      <c r="G49" s="226"/>
      <c r="H49" s="226"/>
      <c r="I49" s="334"/>
      <c r="J49" s="232">
        <f t="shared" si="28"/>
        <v>0</v>
      </c>
      <c r="K49" s="236">
        <f t="shared" ref="K49" si="37">(P49+U49+Z49+AE49)</f>
        <v>0</v>
      </c>
      <c r="L49" s="236"/>
      <c r="M49" s="232">
        <f>SUM(R49,W49,AB49,AI49)</f>
        <v>0</v>
      </c>
      <c r="N49" s="334"/>
      <c r="O49" s="253"/>
      <c r="P49" s="236"/>
      <c r="Q49" s="236"/>
      <c r="R49" s="232"/>
      <c r="S49" s="334"/>
      <c r="T49" s="253"/>
      <c r="U49" s="236"/>
      <c r="V49" s="236"/>
      <c r="W49" s="232"/>
      <c r="X49" s="334"/>
      <c r="Y49" s="253"/>
      <c r="Z49" s="236"/>
      <c r="AA49" s="236"/>
      <c r="AB49" s="232"/>
      <c r="AD49" s="232"/>
      <c r="AE49" s="236"/>
      <c r="AF49" s="334"/>
      <c r="AG49" s="232"/>
      <c r="AH49" s="236"/>
      <c r="AI49" s="232"/>
      <c r="AK49" s="232"/>
      <c r="AM49" s="303">
        <f t="shared" ref="AM49" si="38">SUM(AR49,AW49,BB49,BG49)</f>
        <v>69</v>
      </c>
      <c r="AN49" s="236">
        <f t="shared" ca="1" si="29"/>
        <v>0</v>
      </c>
      <c r="AO49" s="236"/>
      <c r="AP49" s="232">
        <f>SUM(AU49,AZ49,BE49,BK49)</f>
        <v>0</v>
      </c>
      <c r="AQ49" s="334"/>
      <c r="AR49" s="232">
        <v>27</v>
      </c>
      <c r="AS49" s="236"/>
      <c r="AT49" s="232"/>
      <c r="AU49" s="232"/>
      <c r="AV49" s="334"/>
      <c r="AW49" s="232">
        <v>24</v>
      </c>
      <c r="AX49" s="236"/>
      <c r="AY49" s="232"/>
      <c r="AZ49" s="232"/>
      <c r="BA49" s="334"/>
      <c r="BB49" s="232">
        <v>18</v>
      </c>
      <c r="BC49" s="236"/>
      <c r="BD49" s="236"/>
      <c r="BE49" s="232"/>
      <c r="BG49" s="232"/>
      <c r="BH49" s="236"/>
      <c r="BI49" s="334"/>
      <c r="BJ49" s="232" t="s">
        <v>1012</v>
      </c>
      <c r="BK49" s="232"/>
      <c r="BM49" s="363" t="s">
        <v>1083</v>
      </c>
      <c r="BP49" s="303">
        <f t="shared" ref="BP49" si="39">SUM(BU49,BZ49,CE49,CJ49)</f>
        <v>66</v>
      </c>
      <c r="BQ49" s="236">
        <f t="shared" ref="BQ49" si="40">(BV49+CA49+CF49+CK49)</f>
        <v>0</v>
      </c>
      <c r="BR49" s="236"/>
      <c r="BS49" s="232">
        <f t="shared" ref="BS49" si="41">SUM(BX49,CC49,CH49,CN49)</f>
        <v>0</v>
      </c>
      <c r="BT49" s="334"/>
      <c r="BU49" s="253">
        <v>15</v>
      </c>
      <c r="BV49" s="236"/>
      <c r="BW49" s="236"/>
      <c r="BX49" s="232"/>
      <c r="BY49" s="334"/>
      <c r="BZ49" s="253">
        <v>24</v>
      </c>
      <c r="CA49" s="236"/>
      <c r="CB49" s="236"/>
      <c r="CC49" s="232"/>
      <c r="CD49" s="334"/>
      <c r="CE49" s="253">
        <v>27</v>
      </c>
      <c r="CF49" s="236"/>
      <c r="CG49" s="236"/>
      <c r="CH49" s="232"/>
      <c r="CJ49" s="232"/>
      <c r="CK49" s="236"/>
      <c r="CL49" s="364" t="s">
        <v>1012</v>
      </c>
      <c r="CM49" s="236"/>
      <c r="CN49" s="232"/>
      <c r="CO49" s="363" t="s">
        <v>1086</v>
      </c>
      <c r="CP49" s="232">
        <f t="shared" ref="CP49" si="42">SUM(CU49,CZ49,DE49,DJ49)</f>
        <v>0</v>
      </c>
      <c r="CQ49" s="236"/>
      <c r="CR49" s="236"/>
      <c r="CS49" s="232">
        <f t="shared" ref="CS49" si="43">SUM(CX49,DC49,DH49,DM49)</f>
        <v>0</v>
      </c>
      <c r="CU49" s="253"/>
      <c r="CV49" s="236"/>
      <c r="CW49" s="236"/>
      <c r="CX49" s="232"/>
      <c r="CY49" s="334"/>
      <c r="CZ49" s="253"/>
      <c r="DA49" s="236"/>
      <c r="DB49" s="236"/>
      <c r="DC49" s="232"/>
      <c r="DD49" s="334"/>
      <c r="DE49" s="253"/>
      <c r="DF49" s="236"/>
      <c r="DG49" s="236"/>
      <c r="DH49" s="232"/>
      <c r="DJ49" s="232"/>
      <c r="DK49" s="236"/>
      <c r="DL49" s="236"/>
      <c r="DM49" s="232"/>
      <c r="DO49" s="232">
        <f>SUM(J49,AM49,BP49,CP49:DM49)</f>
        <v>135</v>
      </c>
      <c r="DP49" s="236">
        <f ca="1">(BQ49+AN49+K49)</f>
        <v>0</v>
      </c>
      <c r="DQ49" s="236"/>
      <c r="DR49" s="232">
        <f>SUM(M49,AP49,BS49,CS49)</f>
        <v>0</v>
      </c>
    </row>
    <row r="50" spans="1:122" s="336" customFormat="1" x14ac:dyDescent="0.3">
      <c r="A50" s="337"/>
      <c r="B50" s="337"/>
      <c r="C50" s="334"/>
      <c r="D50" s="225"/>
      <c r="E50" s="226"/>
      <c r="F50" s="226"/>
      <c r="G50" s="226"/>
      <c r="H50" s="226"/>
      <c r="I50" s="334"/>
      <c r="J50" s="232"/>
      <c r="K50" s="236"/>
      <c r="L50" s="236"/>
      <c r="M50" s="232"/>
      <c r="N50" s="334"/>
      <c r="O50" s="253"/>
      <c r="P50" s="236"/>
      <c r="Q50" s="236"/>
      <c r="R50" s="232"/>
      <c r="S50" s="334"/>
      <c r="T50" s="253"/>
      <c r="U50" s="236"/>
      <c r="V50" s="236"/>
      <c r="W50" s="232"/>
      <c r="X50" s="334"/>
      <c r="Y50" s="253"/>
      <c r="Z50" s="236"/>
      <c r="AA50" s="236"/>
      <c r="AB50" s="232"/>
      <c r="AD50" s="232"/>
      <c r="AE50" s="236"/>
      <c r="AF50" s="334"/>
      <c r="AG50" s="232"/>
      <c r="AH50" s="236"/>
      <c r="AI50" s="232"/>
      <c r="AK50" s="232"/>
      <c r="AM50" s="332"/>
      <c r="AN50" s="236"/>
      <c r="AO50" s="236"/>
      <c r="AP50" s="232"/>
      <c r="AQ50" s="334"/>
      <c r="AR50" s="253"/>
      <c r="AS50" s="236"/>
      <c r="AT50" s="236"/>
      <c r="AU50" s="232"/>
      <c r="AV50" s="334"/>
      <c r="AW50" s="253"/>
      <c r="AX50" s="236"/>
      <c r="AY50" s="236"/>
      <c r="AZ50" s="232"/>
      <c r="BA50" s="334"/>
      <c r="BB50" s="253"/>
      <c r="BC50" s="236"/>
      <c r="BD50" s="236"/>
      <c r="BE50" s="232"/>
      <c r="BG50" s="232"/>
      <c r="BH50" s="236"/>
      <c r="BI50" s="334"/>
      <c r="BJ50" s="232"/>
      <c r="BK50" s="232"/>
      <c r="BM50" s="232"/>
      <c r="BP50" s="332"/>
      <c r="BQ50" s="236"/>
      <c r="BR50" s="236"/>
      <c r="BS50" s="232"/>
      <c r="BT50" s="334"/>
      <c r="BU50" s="253"/>
      <c r="BV50" s="236"/>
      <c r="BW50" s="236"/>
      <c r="BX50" s="232"/>
      <c r="BY50" s="334"/>
      <c r="BZ50" s="253"/>
      <c r="CA50" s="236"/>
      <c r="CB50" s="236"/>
      <c r="CC50" s="232"/>
      <c r="CD50" s="334"/>
      <c r="CE50" s="253"/>
      <c r="CF50" s="236"/>
      <c r="CG50" s="236"/>
      <c r="CH50" s="232"/>
      <c r="CJ50" s="232"/>
      <c r="CK50" s="236"/>
      <c r="CL50" s="364"/>
      <c r="CM50" s="236"/>
      <c r="CN50" s="232"/>
      <c r="CO50" s="232"/>
      <c r="CP50" s="232"/>
      <c r="CQ50" s="236"/>
      <c r="CR50" s="236"/>
      <c r="CS50" s="232"/>
      <c r="CU50" s="253"/>
      <c r="CV50" s="236"/>
      <c r="CW50" s="236"/>
      <c r="CX50" s="232"/>
      <c r="CY50" s="334"/>
      <c r="CZ50" s="253"/>
      <c r="DA50" s="236"/>
      <c r="DB50" s="236"/>
      <c r="DC50" s="232"/>
      <c r="DD50" s="334"/>
      <c r="DE50" s="253"/>
      <c r="DF50" s="236"/>
      <c r="DG50" s="236"/>
      <c r="DH50" s="232"/>
      <c r="DJ50" s="232"/>
      <c r="DK50" s="236"/>
      <c r="DL50" s="236"/>
      <c r="DM50" s="232"/>
      <c r="DO50" s="232"/>
      <c r="DP50" s="236"/>
      <c r="DQ50" s="236"/>
      <c r="DR50" s="232"/>
    </row>
    <row r="51" spans="1:122" s="336" customFormat="1" x14ac:dyDescent="0.3">
      <c r="A51" s="337" t="s">
        <v>995</v>
      </c>
      <c r="B51" s="337"/>
      <c r="C51" s="334"/>
      <c r="D51" s="225" t="s">
        <v>944</v>
      </c>
      <c r="E51" s="226"/>
      <c r="F51" s="226"/>
      <c r="G51" s="226"/>
      <c r="H51" s="226"/>
      <c r="I51" s="334"/>
      <c r="J51" s="232">
        <f t="shared" si="28"/>
        <v>0</v>
      </c>
      <c r="K51" s="236">
        <f t="shared" si="24"/>
        <v>0</v>
      </c>
      <c r="L51" s="236"/>
      <c r="M51" s="232"/>
      <c r="N51" s="334"/>
      <c r="O51" s="253"/>
      <c r="P51" s="236"/>
      <c r="Q51" s="236"/>
      <c r="R51" s="232"/>
      <c r="S51" s="334"/>
      <c r="T51" s="253"/>
      <c r="U51" s="236"/>
      <c r="V51" s="236"/>
      <c r="W51" s="232"/>
      <c r="X51" s="334"/>
      <c r="Y51" s="253"/>
      <c r="Z51" s="236"/>
      <c r="AA51" s="236"/>
      <c r="AB51" s="232"/>
      <c r="AD51" s="232"/>
      <c r="AE51" s="236"/>
      <c r="AF51" s="334"/>
      <c r="AG51" s="232"/>
      <c r="AH51" s="236"/>
      <c r="AI51" s="232"/>
      <c r="AK51" s="232"/>
      <c r="AM51" s="303">
        <f t="shared" si="25"/>
        <v>0</v>
      </c>
      <c r="AN51" s="236">
        <f t="shared" ca="1" si="29"/>
        <v>0</v>
      </c>
      <c r="AO51" s="236"/>
      <c r="AP51" s="232"/>
      <c r="AQ51" s="334"/>
      <c r="AR51" s="253"/>
      <c r="AS51" s="236"/>
      <c r="AT51" s="236"/>
      <c r="AU51" s="232"/>
      <c r="AV51" s="334"/>
      <c r="AW51" s="253"/>
      <c r="AX51" s="236"/>
      <c r="AY51" s="236"/>
      <c r="AZ51" s="232"/>
      <c r="BA51" s="334"/>
      <c r="BB51" s="253"/>
      <c r="BC51" s="236"/>
      <c r="BD51" s="236"/>
      <c r="BE51" s="232"/>
      <c r="BG51" s="232"/>
      <c r="BH51" s="236"/>
      <c r="BI51" s="334"/>
      <c r="BJ51" s="232"/>
      <c r="BK51" s="232"/>
      <c r="BM51" s="232"/>
      <c r="BP51" s="303">
        <f t="shared" si="22"/>
        <v>0</v>
      </c>
      <c r="BQ51" s="236">
        <f t="shared" si="27"/>
        <v>0</v>
      </c>
      <c r="BR51" s="236"/>
      <c r="BS51" s="232"/>
      <c r="BT51" s="334"/>
      <c r="BU51" s="253"/>
      <c r="BV51" s="236"/>
      <c r="BW51" s="236"/>
      <c r="BX51" s="232"/>
      <c r="BY51" s="334"/>
      <c r="BZ51" s="253"/>
      <c r="CA51" s="236"/>
      <c r="CB51" s="236"/>
      <c r="CC51" s="232"/>
      <c r="CD51" s="334"/>
      <c r="CE51" s="253"/>
      <c r="CF51" s="236"/>
      <c r="CG51" s="236"/>
      <c r="CH51" s="232"/>
      <c r="CJ51" s="232"/>
      <c r="CK51" s="236"/>
      <c r="CL51" s="364"/>
      <c r="CM51" s="236"/>
      <c r="CN51" s="232"/>
      <c r="CO51" s="232"/>
      <c r="CP51" s="232"/>
      <c r="CQ51" s="236"/>
      <c r="CR51" s="236"/>
      <c r="CS51" s="232"/>
      <c r="CU51" s="253"/>
      <c r="CV51" s="236"/>
      <c r="CW51" s="236"/>
      <c r="CX51" s="232"/>
      <c r="CY51" s="334"/>
      <c r="CZ51" s="253"/>
      <c r="DA51" s="236"/>
      <c r="DB51" s="236"/>
      <c r="DC51" s="232"/>
      <c r="DD51" s="334"/>
      <c r="DE51" s="253"/>
      <c r="DF51" s="236"/>
      <c r="DG51" s="236"/>
      <c r="DH51" s="232"/>
      <c r="DJ51" s="232"/>
      <c r="DK51" s="236"/>
      <c r="DL51" s="236"/>
      <c r="DM51" s="232"/>
      <c r="DO51" s="232">
        <f t="shared" ref="DO51:DO67" si="44">SUM(J51,AM51,BP51,CP51)</f>
        <v>0</v>
      </c>
      <c r="DP51" s="236">
        <f ca="1">(BQ51+AN51+K51)</f>
        <v>0</v>
      </c>
      <c r="DQ51" s="236"/>
      <c r="DR51" s="232"/>
    </row>
    <row r="52" spans="1:122" s="336" customFormat="1" x14ac:dyDescent="0.3">
      <c r="A52" s="337" t="s">
        <v>987</v>
      </c>
      <c r="B52" s="360" t="s">
        <v>1051</v>
      </c>
      <c r="C52" s="334"/>
      <c r="D52" s="225" t="s">
        <v>944</v>
      </c>
      <c r="E52" s="226"/>
      <c r="F52" s="226"/>
      <c r="G52" s="226"/>
      <c r="H52" s="226"/>
      <c r="I52" s="334"/>
      <c r="J52" s="232">
        <f t="shared" ref="J52:J53" si="45">(O52+T52+Y52+AD52)</f>
        <v>104</v>
      </c>
      <c r="K52" s="236">
        <f t="shared" ref="K52:K53" si="46">(P52+U52+Z52+AE52)</f>
        <v>0</v>
      </c>
      <c r="L52" s="236"/>
      <c r="M52" s="232"/>
      <c r="N52" s="334"/>
      <c r="O52" s="253">
        <v>36</v>
      </c>
      <c r="P52" s="236"/>
      <c r="Q52" s="236"/>
      <c r="R52" s="232"/>
      <c r="S52" s="334"/>
      <c r="T52" s="253">
        <v>32</v>
      </c>
      <c r="U52" s="236"/>
      <c r="V52" s="236"/>
      <c r="W52" s="232"/>
      <c r="X52" s="334"/>
      <c r="Y52" s="253">
        <v>36</v>
      </c>
      <c r="Z52" s="236"/>
      <c r="AA52" s="236"/>
      <c r="AB52" s="232"/>
      <c r="AD52" s="232"/>
      <c r="AE52" s="236"/>
      <c r="AF52" s="334"/>
      <c r="AG52" s="232" t="s">
        <v>1009</v>
      </c>
      <c r="AH52" s="236"/>
      <c r="AI52" s="232"/>
      <c r="AK52" s="363" t="s">
        <v>1078</v>
      </c>
      <c r="AM52" s="303">
        <f t="shared" ref="AM52:AM53" si="47">SUM(AR52,AW52,BB52,BG52)</f>
        <v>52</v>
      </c>
      <c r="AN52" s="236">
        <f t="shared" ref="AN52:AN53" ca="1" si="48">(AN52+AS52+AX52+BC52)</f>
        <v>0</v>
      </c>
      <c r="AO52" s="236"/>
      <c r="AP52" s="232"/>
      <c r="AQ52" s="334"/>
      <c r="AR52" s="253">
        <v>18</v>
      </c>
      <c r="AS52" s="236"/>
      <c r="AT52" s="236"/>
      <c r="AU52" s="232"/>
      <c r="AV52" s="334"/>
      <c r="AW52" s="253">
        <v>16</v>
      </c>
      <c r="AX52" s="236"/>
      <c r="AY52" s="236"/>
      <c r="AZ52" s="232"/>
      <c r="BA52" s="334"/>
      <c r="BB52" s="253">
        <v>18</v>
      </c>
      <c r="BC52" s="236"/>
      <c r="BD52" s="236"/>
      <c r="BE52" s="232"/>
      <c r="BG52" s="232"/>
      <c r="BH52" s="236"/>
      <c r="BI52" s="334"/>
      <c r="BJ52" s="232" t="s">
        <v>1068</v>
      </c>
      <c r="BK52" s="232"/>
      <c r="BM52" s="363" t="s">
        <v>1067</v>
      </c>
      <c r="BP52" s="303">
        <f t="shared" ref="BP52:BP53" si="49">SUM(BU52,BZ52,CE52,CJ52)</f>
        <v>44</v>
      </c>
      <c r="BQ52" s="236">
        <f t="shared" ref="BQ52:BQ53" si="50">(BV52+CA52+CF52+CK52)</f>
        <v>0</v>
      </c>
      <c r="BR52" s="236"/>
      <c r="BS52" s="232"/>
      <c r="BT52" s="334"/>
      <c r="BU52" s="253">
        <v>10</v>
      </c>
      <c r="BV52" s="236"/>
      <c r="BW52" s="236"/>
      <c r="BX52" s="232"/>
      <c r="BY52" s="334"/>
      <c r="BZ52" s="253">
        <v>16</v>
      </c>
      <c r="CA52" s="236"/>
      <c r="CB52" s="236"/>
      <c r="CC52" s="232"/>
      <c r="CD52" s="334"/>
      <c r="CE52" s="253">
        <v>18</v>
      </c>
      <c r="CF52" s="236"/>
      <c r="CG52" s="236"/>
      <c r="CH52" s="232"/>
      <c r="CJ52" s="232"/>
      <c r="CK52" s="236"/>
      <c r="CL52" s="364" t="s">
        <v>1001</v>
      </c>
      <c r="CM52" s="236"/>
      <c r="CN52" s="232"/>
      <c r="CO52" s="363" t="s">
        <v>1087</v>
      </c>
      <c r="CP52" s="232"/>
      <c r="CQ52" s="236"/>
      <c r="CR52" s="236"/>
      <c r="CS52" s="232"/>
      <c r="CU52" s="253"/>
      <c r="CV52" s="236"/>
      <c r="CW52" s="236"/>
      <c r="CX52" s="232"/>
      <c r="CY52" s="334"/>
      <c r="CZ52" s="253"/>
      <c r="DA52" s="236"/>
      <c r="DB52" s="236"/>
      <c r="DC52" s="232"/>
      <c r="DD52" s="334"/>
      <c r="DE52" s="253"/>
      <c r="DF52" s="236"/>
      <c r="DG52" s="236"/>
      <c r="DH52" s="232"/>
      <c r="DJ52" s="232"/>
      <c r="DK52" s="236"/>
      <c r="DL52" s="236"/>
      <c r="DM52" s="232"/>
      <c r="DO52" s="232">
        <f t="shared" si="44"/>
        <v>200</v>
      </c>
      <c r="DP52" s="236">
        <f ca="1">(BQ52+AN52+K52)</f>
        <v>0</v>
      </c>
      <c r="DQ52" s="236"/>
      <c r="DR52" s="232"/>
    </row>
    <row r="53" spans="1:122" s="336" customFormat="1" x14ac:dyDescent="0.3">
      <c r="A53" s="337" t="s">
        <v>988</v>
      </c>
      <c r="B53" s="360" t="s">
        <v>1052</v>
      </c>
      <c r="C53" s="334"/>
      <c r="D53" s="225" t="s">
        <v>944</v>
      </c>
      <c r="E53" s="226"/>
      <c r="F53" s="226"/>
      <c r="G53" s="226"/>
      <c r="H53" s="226"/>
      <c r="I53" s="334"/>
      <c r="J53" s="232">
        <f t="shared" si="45"/>
        <v>42</v>
      </c>
      <c r="K53" s="236">
        <f t="shared" si="46"/>
        <v>0</v>
      </c>
      <c r="L53" s="236"/>
      <c r="M53" s="232"/>
      <c r="N53" s="334"/>
      <c r="O53" s="253">
        <v>18</v>
      </c>
      <c r="P53" s="236"/>
      <c r="Q53" s="236"/>
      <c r="R53" s="232"/>
      <c r="S53" s="334"/>
      <c r="T53" s="253">
        <v>24</v>
      </c>
      <c r="U53" s="236"/>
      <c r="V53" s="236"/>
      <c r="W53" s="232"/>
      <c r="X53" s="334"/>
      <c r="Y53" s="253"/>
      <c r="Z53" s="236"/>
      <c r="AA53" s="236"/>
      <c r="AB53" s="232"/>
      <c r="AD53" s="232"/>
      <c r="AE53" s="236"/>
      <c r="AF53" s="334"/>
      <c r="AG53" s="232" t="s">
        <v>1010</v>
      </c>
      <c r="AH53" s="236"/>
      <c r="AI53" s="232"/>
      <c r="AK53" s="363" t="s">
        <v>1090</v>
      </c>
      <c r="AM53" s="303">
        <f t="shared" si="47"/>
        <v>0</v>
      </c>
      <c r="AN53" s="236">
        <f t="shared" ca="1" si="48"/>
        <v>0</v>
      </c>
      <c r="AO53" s="236"/>
      <c r="AP53" s="232"/>
      <c r="AQ53" s="334"/>
      <c r="AR53" s="253"/>
      <c r="AS53" s="236"/>
      <c r="AT53" s="236"/>
      <c r="AU53" s="232"/>
      <c r="AV53" s="334"/>
      <c r="AW53" s="253"/>
      <c r="AX53" s="236"/>
      <c r="AY53" s="236"/>
      <c r="AZ53" s="232"/>
      <c r="BA53" s="334"/>
      <c r="BB53" s="253"/>
      <c r="BC53" s="236"/>
      <c r="BD53" s="236"/>
      <c r="BE53" s="232"/>
      <c r="BG53" s="232"/>
      <c r="BH53" s="236"/>
      <c r="BI53" s="334"/>
      <c r="BJ53" s="232"/>
      <c r="BK53" s="232"/>
      <c r="BM53" s="232"/>
      <c r="BP53" s="303">
        <f t="shared" si="49"/>
        <v>8</v>
      </c>
      <c r="BQ53" s="236">
        <f t="shared" si="50"/>
        <v>0</v>
      </c>
      <c r="BR53" s="236"/>
      <c r="BS53" s="232"/>
      <c r="BT53" s="334"/>
      <c r="BU53" s="253"/>
      <c r="BV53" s="236"/>
      <c r="BW53" s="236"/>
      <c r="BX53" s="232"/>
      <c r="BY53" s="334"/>
      <c r="BZ53" s="253">
        <v>8</v>
      </c>
      <c r="CA53" s="236"/>
      <c r="CB53" s="236"/>
      <c r="CC53" s="232"/>
      <c r="CD53" s="334"/>
      <c r="CE53" s="253"/>
      <c r="CF53" s="236"/>
      <c r="CG53" s="236"/>
      <c r="CH53" s="232"/>
      <c r="CJ53" s="232"/>
      <c r="CK53" s="236"/>
      <c r="CL53" s="364" t="s">
        <v>1027</v>
      </c>
      <c r="CM53" s="236"/>
      <c r="CN53" s="232"/>
      <c r="CO53" s="363" t="s">
        <v>1077</v>
      </c>
      <c r="CP53" s="232"/>
      <c r="CQ53" s="236"/>
      <c r="CR53" s="236"/>
      <c r="CS53" s="232"/>
      <c r="CU53" s="253"/>
      <c r="CV53" s="236"/>
      <c r="CW53" s="236"/>
      <c r="CX53" s="232"/>
      <c r="CY53" s="334"/>
      <c r="CZ53" s="253"/>
      <c r="DA53" s="236"/>
      <c r="DB53" s="236"/>
      <c r="DC53" s="232"/>
      <c r="DD53" s="334"/>
      <c r="DE53" s="253"/>
      <c r="DF53" s="236"/>
      <c r="DG53" s="236"/>
      <c r="DH53" s="232"/>
      <c r="DJ53" s="232"/>
      <c r="DK53" s="236"/>
      <c r="DL53" s="236"/>
      <c r="DM53" s="232"/>
      <c r="DO53" s="232">
        <f t="shared" si="44"/>
        <v>50</v>
      </c>
      <c r="DP53" s="236">
        <f ca="1">(BQ53+AN53+K53)</f>
        <v>0</v>
      </c>
      <c r="DQ53" s="236"/>
      <c r="DR53" s="232"/>
    </row>
    <row r="54" spans="1:122" s="336" customFormat="1" x14ac:dyDescent="0.3">
      <c r="A54" s="337"/>
      <c r="B54" s="337"/>
      <c r="C54" s="334"/>
      <c r="D54" s="225"/>
      <c r="E54" s="226"/>
      <c r="F54" s="226"/>
      <c r="G54" s="226"/>
      <c r="H54" s="226"/>
      <c r="I54" s="334"/>
      <c r="J54" s="232">
        <f t="shared" si="28"/>
        <v>0</v>
      </c>
      <c r="K54" s="236">
        <f t="shared" si="24"/>
        <v>0</v>
      </c>
      <c r="L54" s="236"/>
      <c r="M54" s="232"/>
      <c r="N54" s="334"/>
      <c r="O54" s="253"/>
      <c r="P54" s="236"/>
      <c r="Q54" s="236"/>
      <c r="R54" s="232"/>
      <c r="S54" s="334"/>
      <c r="T54" s="253"/>
      <c r="U54" s="236"/>
      <c r="V54" s="236"/>
      <c r="W54" s="232"/>
      <c r="X54" s="334"/>
      <c r="Y54" s="253"/>
      <c r="Z54" s="236"/>
      <c r="AA54" s="236"/>
      <c r="AB54" s="232"/>
      <c r="AD54" s="232"/>
      <c r="AE54" s="236"/>
      <c r="AF54" s="334"/>
      <c r="AG54" s="232"/>
      <c r="AH54" s="236"/>
      <c r="AI54" s="232"/>
      <c r="AK54" s="232"/>
      <c r="AM54" s="303">
        <f t="shared" si="25"/>
        <v>0</v>
      </c>
      <c r="AN54" s="236">
        <f t="shared" ca="1" si="29"/>
        <v>0</v>
      </c>
      <c r="AO54" s="236"/>
      <c r="AP54" s="232"/>
      <c r="AQ54" s="334"/>
      <c r="AR54" s="253"/>
      <c r="AS54" s="236"/>
      <c r="AT54" s="236"/>
      <c r="AU54" s="232"/>
      <c r="AV54" s="334"/>
      <c r="AW54" s="253"/>
      <c r="AX54" s="236"/>
      <c r="AY54" s="236"/>
      <c r="AZ54" s="232"/>
      <c r="BA54" s="334"/>
      <c r="BB54" s="253"/>
      <c r="BC54" s="236"/>
      <c r="BD54" s="236"/>
      <c r="BE54" s="232"/>
      <c r="BG54" s="232"/>
      <c r="BH54" s="236"/>
      <c r="BI54" s="334"/>
      <c r="BJ54" s="232"/>
      <c r="BK54" s="232"/>
      <c r="BM54" s="232"/>
      <c r="BP54" s="303">
        <f t="shared" si="22"/>
        <v>0</v>
      </c>
      <c r="BQ54" s="236">
        <f t="shared" si="27"/>
        <v>0</v>
      </c>
      <c r="BR54" s="236"/>
      <c r="BS54" s="232"/>
      <c r="BT54" s="334"/>
      <c r="BU54" s="253"/>
      <c r="BV54" s="236"/>
      <c r="BW54" s="236"/>
      <c r="BX54" s="232"/>
      <c r="BY54" s="334"/>
      <c r="BZ54" s="253"/>
      <c r="CA54" s="236"/>
      <c r="CB54" s="236"/>
      <c r="CC54" s="232"/>
      <c r="CD54" s="334"/>
      <c r="CE54" s="253"/>
      <c r="CF54" s="236"/>
      <c r="CG54" s="236"/>
      <c r="CH54" s="232"/>
      <c r="CJ54" s="232"/>
      <c r="CK54" s="236"/>
      <c r="CL54" s="364"/>
      <c r="CM54" s="236"/>
      <c r="CN54" s="232"/>
      <c r="CO54" s="363"/>
      <c r="CP54" s="232"/>
      <c r="CQ54" s="236"/>
      <c r="CR54" s="236"/>
      <c r="CS54" s="232"/>
      <c r="CU54" s="253"/>
      <c r="CV54" s="236"/>
      <c r="CW54" s="236"/>
      <c r="CX54" s="232"/>
      <c r="CY54" s="334"/>
      <c r="CZ54" s="253"/>
      <c r="DA54" s="236"/>
      <c r="DB54" s="236"/>
      <c r="DC54" s="232"/>
      <c r="DD54" s="334"/>
      <c r="DE54" s="253"/>
      <c r="DF54" s="236"/>
      <c r="DG54" s="236"/>
      <c r="DH54" s="232"/>
      <c r="DJ54" s="232"/>
      <c r="DK54" s="236"/>
      <c r="DL54" s="236"/>
      <c r="DM54" s="232"/>
      <c r="DO54" s="232">
        <f t="shared" si="44"/>
        <v>0</v>
      </c>
      <c r="DP54" s="236">
        <f ca="1">(BQ54+AN54+K54)</f>
        <v>0</v>
      </c>
      <c r="DQ54" s="236"/>
      <c r="DR54" s="232"/>
    </row>
    <row r="55" spans="1:122" x14ac:dyDescent="0.3">
      <c r="A55" s="224" t="s">
        <v>996</v>
      </c>
      <c r="B55" s="337" t="s">
        <v>1053</v>
      </c>
      <c r="D55" s="225" t="s">
        <v>944</v>
      </c>
      <c r="E55" s="226"/>
      <c r="F55" s="226"/>
      <c r="G55" s="226"/>
      <c r="H55" s="226"/>
      <c r="J55" s="232">
        <f t="shared" si="28"/>
        <v>8</v>
      </c>
      <c r="K55" s="236">
        <f t="shared" si="24"/>
        <v>0</v>
      </c>
      <c r="L55" s="236"/>
      <c r="M55" s="232">
        <f t="shared" ref="M55:M67" si="51">SUM(R55,W55,AB55,AI55)</f>
        <v>0</v>
      </c>
      <c r="O55" s="232"/>
      <c r="P55" s="236"/>
      <c r="Q55" s="236"/>
      <c r="R55" s="232"/>
      <c r="T55" s="232">
        <v>8</v>
      </c>
      <c r="U55" s="236"/>
      <c r="V55" s="236"/>
      <c r="W55" s="232"/>
      <c r="Y55" s="232"/>
      <c r="Z55" s="236"/>
      <c r="AA55" s="236"/>
      <c r="AB55" s="232"/>
      <c r="AD55" s="232"/>
      <c r="AE55" s="236"/>
      <c r="AF55" s="334"/>
      <c r="AG55" s="232" t="s">
        <v>1010</v>
      </c>
      <c r="AH55" s="236"/>
      <c r="AI55" s="232"/>
      <c r="AK55" s="363" t="s">
        <v>1077</v>
      </c>
      <c r="AM55" s="303">
        <f t="shared" si="25"/>
        <v>0</v>
      </c>
      <c r="AN55" s="236">
        <f t="shared" ca="1" si="29"/>
        <v>0</v>
      </c>
      <c r="AO55" s="236"/>
      <c r="AP55" s="232">
        <f t="shared" ref="AP55:AP67" si="52">SUM(AU55,AZ55,BE55,BK55)</f>
        <v>0</v>
      </c>
      <c r="AQ55" s="208"/>
      <c r="AR55" s="232"/>
      <c r="AS55" s="236"/>
      <c r="AT55" s="236"/>
      <c r="AU55" s="232"/>
      <c r="AW55" s="232"/>
      <c r="AX55" s="236"/>
      <c r="AY55" s="236"/>
      <c r="AZ55" s="232"/>
      <c r="BB55" s="232"/>
      <c r="BC55" s="236"/>
      <c r="BD55" s="236"/>
      <c r="BE55" s="232"/>
      <c r="BG55" s="232"/>
      <c r="BH55" s="236"/>
      <c r="BI55" s="334"/>
      <c r="BJ55" s="232"/>
      <c r="BK55" s="232"/>
      <c r="BM55" s="232"/>
      <c r="BP55" s="303">
        <f t="shared" si="22"/>
        <v>44</v>
      </c>
      <c r="BQ55" s="236">
        <f t="shared" si="27"/>
        <v>0</v>
      </c>
      <c r="BR55" s="236"/>
      <c r="BS55" s="232">
        <f t="shared" ref="BS55:BS67" si="53">SUM(BX55,CC55,CH55,CN55)</f>
        <v>0</v>
      </c>
      <c r="BT55" s="208"/>
      <c r="BU55" s="232">
        <v>10</v>
      </c>
      <c r="BV55" s="236"/>
      <c r="BW55" s="236"/>
      <c r="BX55" s="232"/>
      <c r="BZ55" s="232">
        <v>16</v>
      </c>
      <c r="CA55" s="236"/>
      <c r="CB55" s="236"/>
      <c r="CC55" s="232"/>
      <c r="CE55" s="232">
        <v>18</v>
      </c>
      <c r="CF55" s="236"/>
      <c r="CG55" s="236"/>
      <c r="CH55" s="232"/>
      <c r="CJ55" s="232"/>
      <c r="CK55" s="236"/>
      <c r="CL55" s="364" t="s">
        <v>1001</v>
      </c>
      <c r="CM55" s="236"/>
      <c r="CN55" s="232"/>
      <c r="CO55" s="363" t="s">
        <v>1087</v>
      </c>
      <c r="CP55" s="232">
        <f t="shared" ref="CP55:CP67" si="54">SUM(CU55,CZ55,DE55,DJ55)</f>
        <v>0</v>
      </c>
      <c r="CQ55" s="236"/>
      <c r="CR55" s="236"/>
      <c r="CS55" s="232">
        <f t="shared" ref="CS55:CS67" si="55">SUM(CX55,DC55,DH55,DM55)</f>
        <v>0</v>
      </c>
      <c r="CU55" s="232"/>
      <c r="CV55" s="236"/>
      <c r="CW55" s="236"/>
      <c r="CX55" s="232"/>
      <c r="CZ55" s="232"/>
      <c r="DA55" s="236"/>
      <c r="DB55" s="236"/>
      <c r="DC55" s="232"/>
      <c r="DE55" s="232"/>
      <c r="DF55" s="236"/>
      <c r="DG55" s="236"/>
      <c r="DH55" s="232"/>
      <c r="DJ55" s="232"/>
      <c r="DK55" s="236"/>
      <c r="DL55" s="236"/>
      <c r="DM55" s="232"/>
      <c r="DO55" s="232">
        <f t="shared" si="44"/>
        <v>52</v>
      </c>
      <c r="DP55" s="236">
        <f ca="1">(BQ55+AN55+K55)</f>
        <v>0</v>
      </c>
      <c r="DQ55" s="236"/>
      <c r="DR55" s="232">
        <f t="shared" ref="DR55:DR67" si="56">SUM(M55,AP55,BS55,CS55)</f>
        <v>0</v>
      </c>
    </row>
    <row r="56" spans="1:122" ht="15" customHeight="1" x14ac:dyDescent="0.3">
      <c r="A56" s="224"/>
      <c r="B56" s="224"/>
      <c r="D56" s="225"/>
      <c r="E56" s="226"/>
      <c r="F56" s="226"/>
      <c r="G56" s="226"/>
      <c r="H56" s="226"/>
      <c r="J56" s="232">
        <f t="shared" si="28"/>
        <v>0</v>
      </c>
      <c r="K56" s="236"/>
      <c r="L56" s="236"/>
      <c r="M56" s="232">
        <f t="shared" si="51"/>
        <v>0</v>
      </c>
      <c r="O56" s="232"/>
      <c r="P56" s="236"/>
      <c r="Q56" s="236"/>
      <c r="R56" s="232"/>
      <c r="T56" s="232"/>
      <c r="U56" s="236"/>
      <c r="V56" s="236"/>
      <c r="W56" s="232"/>
      <c r="Y56" s="232"/>
      <c r="Z56" s="236"/>
      <c r="AA56" s="236"/>
      <c r="AB56" s="232"/>
      <c r="AD56" s="232"/>
      <c r="AE56" s="236"/>
      <c r="AF56" s="334"/>
      <c r="AG56" s="236"/>
      <c r="AH56" s="236"/>
      <c r="AI56" s="232"/>
      <c r="AK56" s="236"/>
      <c r="AM56" s="303">
        <f t="shared" si="25"/>
        <v>0</v>
      </c>
      <c r="AN56" s="236"/>
      <c r="AO56" s="236"/>
      <c r="AP56" s="232">
        <f t="shared" si="52"/>
        <v>0</v>
      </c>
      <c r="AQ56" s="208"/>
      <c r="AR56" s="232"/>
      <c r="AS56" s="236"/>
      <c r="AT56" s="236"/>
      <c r="AU56" s="232"/>
      <c r="AW56" s="232"/>
      <c r="AX56" s="236"/>
      <c r="AY56" s="236"/>
      <c r="AZ56" s="232"/>
      <c r="BB56" s="232"/>
      <c r="BC56" s="236"/>
      <c r="BD56" s="236"/>
      <c r="BE56" s="232"/>
      <c r="BG56" s="232"/>
      <c r="BH56" s="236"/>
      <c r="BI56" s="334"/>
      <c r="BJ56" s="236"/>
      <c r="BK56" s="232"/>
      <c r="BM56" s="236"/>
      <c r="BP56" s="303">
        <f t="shared" si="22"/>
        <v>0</v>
      </c>
      <c r="BQ56" s="236">
        <f t="shared" si="27"/>
        <v>0</v>
      </c>
      <c r="BR56" s="236"/>
      <c r="BS56" s="232">
        <f t="shared" si="53"/>
        <v>0</v>
      </c>
      <c r="BT56" s="208"/>
      <c r="BU56" s="232"/>
      <c r="BV56" s="236"/>
      <c r="BW56" s="236"/>
      <c r="BX56" s="232"/>
      <c r="BZ56" s="232"/>
      <c r="CA56" s="236"/>
      <c r="CB56" s="236"/>
      <c r="CC56" s="232"/>
      <c r="CE56" s="232"/>
      <c r="CF56" s="236"/>
      <c r="CG56" s="236"/>
      <c r="CH56" s="232"/>
      <c r="CJ56" s="232"/>
      <c r="CK56" s="236"/>
      <c r="CL56" s="366"/>
      <c r="CM56" s="236"/>
      <c r="CN56" s="232"/>
      <c r="CO56" s="236"/>
      <c r="CP56" s="232">
        <f t="shared" si="54"/>
        <v>0</v>
      </c>
      <c r="CQ56" s="236"/>
      <c r="CR56" s="236"/>
      <c r="CS56" s="232">
        <f t="shared" si="55"/>
        <v>0</v>
      </c>
      <c r="CU56" s="232"/>
      <c r="CV56" s="236"/>
      <c r="CW56" s="236"/>
      <c r="CX56" s="232"/>
      <c r="CZ56" s="232"/>
      <c r="DA56" s="236"/>
      <c r="DB56" s="236"/>
      <c r="DC56" s="232"/>
      <c r="DE56" s="232"/>
      <c r="DF56" s="236"/>
      <c r="DG56" s="236"/>
      <c r="DH56" s="232"/>
      <c r="DJ56" s="232"/>
      <c r="DK56" s="236"/>
      <c r="DL56" s="236"/>
      <c r="DM56" s="232"/>
      <c r="DO56" s="232">
        <f t="shared" si="44"/>
        <v>0</v>
      </c>
      <c r="DP56" s="236"/>
      <c r="DQ56" s="236"/>
      <c r="DR56" s="232">
        <f t="shared" si="56"/>
        <v>0</v>
      </c>
    </row>
    <row r="57" spans="1:122" ht="15" hidden="1" customHeight="1" x14ac:dyDescent="0.3">
      <c r="A57" s="224"/>
      <c r="B57" s="224"/>
      <c r="D57" s="225"/>
      <c r="E57" s="226"/>
      <c r="F57" s="226"/>
      <c r="G57" s="226"/>
      <c r="H57" s="226"/>
      <c r="J57" s="232">
        <f t="shared" si="28"/>
        <v>0</v>
      </c>
      <c r="K57" s="236"/>
      <c r="L57" s="236"/>
      <c r="M57" s="232">
        <f t="shared" si="51"/>
        <v>0</v>
      </c>
      <c r="O57" s="232"/>
      <c r="P57" s="236"/>
      <c r="Q57" s="236"/>
      <c r="R57" s="232"/>
      <c r="T57" s="232"/>
      <c r="U57" s="236"/>
      <c r="V57" s="236"/>
      <c r="W57" s="232"/>
      <c r="Y57" s="232"/>
      <c r="Z57" s="236"/>
      <c r="AA57" s="236"/>
      <c r="AB57" s="232"/>
      <c r="AD57" s="232"/>
      <c r="AE57" s="236"/>
      <c r="AF57" s="334"/>
      <c r="AG57" s="236"/>
      <c r="AH57" s="236"/>
      <c r="AI57" s="232"/>
      <c r="AK57" s="236"/>
      <c r="AM57" s="303">
        <f t="shared" si="25"/>
        <v>0</v>
      </c>
      <c r="AN57" s="236"/>
      <c r="AO57" s="236"/>
      <c r="AP57" s="232">
        <f t="shared" si="52"/>
        <v>0</v>
      </c>
      <c r="AQ57" s="208"/>
      <c r="AR57" s="232"/>
      <c r="AS57" s="236"/>
      <c r="AT57" s="236"/>
      <c r="AU57" s="232"/>
      <c r="AW57" s="232"/>
      <c r="AX57" s="236"/>
      <c r="AY57" s="236"/>
      <c r="AZ57" s="232"/>
      <c r="BB57" s="232"/>
      <c r="BC57" s="236"/>
      <c r="BD57" s="236"/>
      <c r="BE57" s="232"/>
      <c r="BG57" s="232"/>
      <c r="BH57" s="236"/>
      <c r="BI57" s="334"/>
      <c r="BJ57" s="236"/>
      <c r="BK57" s="232"/>
      <c r="BM57" s="236"/>
      <c r="BP57" s="303">
        <f t="shared" si="22"/>
        <v>0</v>
      </c>
      <c r="BQ57" s="236">
        <f t="shared" si="27"/>
        <v>0</v>
      </c>
      <c r="BR57" s="236"/>
      <c r="BS57" s="232">
        <f t="shared" si="53"/>
        <v>0</v>
      </c>
      <c r="BT57" s="208"/>
      <c r="BU57" s="232"/>
      <c r="BV57" s="236"/>
      <c r="BW57" s="236"/>
      <c r="BX57" s="232"/>
      <c r="BZ57" s="232"/>
      <c r="CA57" s="236"/>
      <c r="CB57" s="236"/>
      <c r="CC57" s="232"/>
      <c r="CE57" s="232"/>
      <c r="CF57" s="236"/>
      <c r="CG57" s="236"/>
      <c r="CH57" s="232"/>
      <c r="CJ57" s="232"/>
      <c r="CK57" s="236"/>
      <c r="CL57" s="366"/>
      <c r="CM57" s="236"/>
      <c r="CN57" s="232"/>
      <c r="CO57" s="236"/>
      <c r="CP57" s="232">
        <f t="shared" si="54"/>
        <v>0</v>
      </c>
      <c r="CQ57" s="236"/>
      <c r="CR57" s="236"/>
      <c r="CS57" s="232">
        <f t="shared" si="55"/>
        <v>0</v>
      </c>
      <c r="CU57" s="232"/>
      <c r="CV57" s="236"/>
      <c r="CW57" s="236"/>
      <c r="CX57" s="232"/>
      <c r="CZ57" s="232"/>
      <c r="DA57" s="236"/>
      <c r="DB57" s="236"/>
      <c r="DC57" s="232"/>
      <c r="DE57" s="232"/>
      <c r="DF57" s="236"/>
      <c r="DG57" s="236"/>
      <c r="DH57" s="232"/>
      <c r="DJ57" s="232"/>
      <c r="DK57" s="236"/>
      <c r="DL57" s="236"/>
      <c r="DM57" s="232"/>
      <c r="DO57" s="232">
        <f t="shared" si="44"/>
        <v>0</v>
      </c>
      <c r="DP57" s="236"/>
      <c r="DQ57" s="236"/>
      <c r="DR57" s="232">
        <f t="shared" si="56"/>
        <v>0</v>
      </c>
    </row>
    <row r="58" spans="1:122" ht="15" hidden="1" customHeight="1" x14ac:dyDescent="0.3">
      <c r="A58" s="224"/>
      <c r="B58" s="224"/>
      <c r="D58" s="225"/>
      <c r="E58" s="226"/>
      <c r="F58" s="226"/>
      <c r="G58" s="226"/>
      <c r="H58" s="226"/>
      <c r="J58" s="232">
        <f t="shared" si="28"/>
        <v>0</v>
      </c>
      <c r="K58" s="236"/>
      <c r="L58" s="236"/>
      <c r="M58" s="232">
        <f t="shared" si="51"/>
        <v>0</v>
      </c>
      <c r="O58" s="232"/>
      <c r="P58" s="236"/>
      <c r="Q58" s="236"/>
      <c r="R58" s="232"/>
      <c r="T58" s="232"/>
      <c r="U58" s="236"/>
      <c r="V58" s="236"/>
      <c r="W58" s="232"/>
      <c r="Y58" s="232"/>
      <c r="Z58" s="236"/>
      <c r="AA58" s="236"/>
      <c r="AB58" s="232"/>
      <c r="AD58" s="232"/>
      <c r="AE58" s="236"/>
      <c r="AF58" s="334"/>
      <c r="AG58" s="236"/>
      <c r="AH58" s="236"/>
      <c r="AI58" s="232"/>
      <c r="AK58" s="236"/>
      <c r="AM58" s="303">
        <f t="shared" si="25"/>
        <v>0</v>
      </c>
      <c r="AN58" s="236"/>
      <c r="AO58" s="236"/>
      <c r="AP58" s="232">
        <f t="shared" si="52"/>
        <v>0</v>
      </c>
      <c r="AQ58" s="208"/>
      <c r="AR58" s="232"/>
      <c r="AS58" s="236"/>
      <c r="AT58" s="236"/>
      <c r="AU58" s="232"/>
      <c r="AW58" s="232"/>
      <c r="AX58" s="236"/>
      <c r="AY58" s="236"/>
      <c r="AZ58" s="232"/>
      <c r="BB58" s="232"/>
      <c r="BC58" s="236"/>
      <c r="BD58" s="236"/>
      <c r="BE58" s="232"/>
      <c r="BG58" s="232"/>
      <c r="BH58" s="236"/>
      <c r="BI58" s="334"/>
      <c r="BJ58" s="236"/>
      <c r="BK58" s="232"/>
      <c r="BM58" s="236"/>
      <c r="BP58" s="303">
        <f t="shared" si="22"/>
        <v>0</v>
      </c>
      <c r="BQ58" s="236">
        <f t="shared" si="27"/>
        <v>0</v>
      </c>
      <c r="BR58" s="236"/>
      <c r="BS58" s="232">
        <f t="shared" si="53"/>
        <v>0</v>
      </c>
      <c r="BT58" s="208"/>
      <c r="BU58" s="232"/>
      <c r="BV58" s="236"/>
      <c r="BW58" s="236"/>
      <c r="BX58" s="232"/>
      <c r="BZ58" s="232"/>
      <c r="CA58" s="236"/>
      <c r="CB58" s="236"/>
      <c r="CC58" s="232"/>
      <c r="CE58" s="232"/>
      <c r="CF58" s="236"/>
      <c r="CG58" s="236"/>
      <c r="CH58" s="232"/>
      <c r="CJ58" s="232"/>
      <c r="CK58" s="236"/>
      <c r="CL58" s="366"/>
      <c r="CM58" s="236"/>
      <c r="CN58" s="232"/>
      <c r="CO58" s="236"/>
      <c r="CP58" s="232">
        <f t="shared" si="54"/>
        <v>0</v>
      </c>
      <c r="CQ58" s="236"/>
      <c r="CR58" s="236"/>
      <c r="CS58" s="232">
        <f t="shared" si="55"/>
        <v>0</v>
      </c>
      <c r="CU58" s="232"/>
      <c r="CV58" s="236"/>
      <c r="CW58" s="236"/>
      <c r="CX58" s="232"/>
      <c r="CZ58" s="232"/>
      <c r="DA58" s="236"/>
      <c r="DB58" s="236"/>
      <c r="DC58" s="232"/>
      <c r="DE58" s="232"/>
      <c r="DF58" s="236"/>
      <c r="DG58" s="236"/>
      <c r="DH58" s="232"/>
      <c r="DJ58" s="232"/>
      <c r="DK58" s="236"/>
      <c r="DL58" s="236"/>
      <c r="DM58" s="232"/>
      <c r="DO58" s="232">
        <f t="shared" si="44"/>
        <v>0</v>
      </c>
      <c r="DP58" s="236"/>
      <c r="DQ58" s="236"/>
      <c r="DR58" s="232">
        <f t="shared" si="56"/>
        <v>0</v>
      </c>
    </row>
    <row r="59" spans="1:122" ht="15" hidden="1" customHeight="1" x14ac:dyDescent="0.3">
      <c r="A59" s="224"/>
      <c r="B59" s="224"/>
      <c r="D59" s="225"/>
      <c r="E59" s="226"/>
      <c r="F59" s="226"/>
      <c r="G59" s="226"/>
      <c r="H59" s="226"/>
      <c r="J59" s="232">
        <f t="shared" si="28"/>
        <v>0</v>
      </c>
      <c r="K59" s="236"/>
      <c r="L59" s="236"/>
      <c r="M59" s="232">
        <f t="shared" si="51"/>
        <v>0</v>
      </c>
      <c r="O59" s="232"/>
      <c r="P59" s="236"/>
      <c r="Q59" s="236"/>
      <c r="R59" s="232"/>
      <c r="T59" s="232"/>
      <c r="U59" s="236"/>
      <c r="V59" s="236"/>
      <c r="W59" s="232"/>
      <c r="Y59" s="232"/>
      <c r="Z59" s="236"/>
      <c r="AA59" s="236"/>
      <c r="AB59" s="232"/>
      <c r="AD59" s="232"/>
      <c r="AE59" s="236"/>
      <c r="AF59" s="334"/>
      <c r="AG59" s="236"/>
      <c r="AH59" s="236"/>
      <c r="AI59" s="232"/>
      <c r="AK59" s="236"/>
      <c r="AM59" s="303">
        <f t="shared" si="25"/>
        <v>0</v>
      </c>
      <c r="AN59" s="236"/>
      <c r="AO59" s="236"/>
      <c r="AP59" s="232">
        <f t="shared" si="52"/>
        <v>0</v>
      </c>
      <c r="AQ59" s="208"/>
      <c r="AR59" s="232"/>
      <c r="AS59" s="236"/>
      <c r="AT59" s="236"/>
      <c r="AU59" s="232"/>
      <c r="AW59" s="232"/>
      <c r="AX59" s="236"/>
      <c r="AY59" s="236"/>
      <c r="AZ59" s="232"/>
      <c r="BB59" s="232"/>
      <c r="BC59" s="236"/>
      <c r="BD59" s="236"/>
      <c r="BE59" s="232"/>
      <c r="BG59" s="232"/>
      <c r="BH59" s="236"/>
      <c r="BI59" s="334"/>
      <c r="BJ59" s="236"/>
      <c r="BK59" s="232"/>
      <c r="BM59" s="236"/>
      <c r="BP59" s="303">
        <f t="shared" si="22"/>
        <v>0</v>
      </c>
      <c r="BQ59" s="236">
        <f t="shared" si="27"/>
        <v>0</v>
      </c>
      <c r="BR59" s="236"/>
      <c r="BS59" s="232">
        <f t="shared" si="53"/>
        <v>0</v>
      </c>
      <c r="BT59" s="208"/>
      <c r="BU59" s="232"/>
      <c r="BV59" s="236"/>
      <c r="BW59" s="236"/>
      <c r="BX59" s="232"/>
      <c r="BZ59" s="232"/>
      <c r="CA59" s="236"/>
      <c r="CB59" s="236"/>
      <c r="CC59" s="232"/>
      <c r="CE59" s="232"/>
      <c r="CF59" s="236"/>
      <c r="CG59" s="236"/>
      <c r="CH59" s="232"/>
      <c r="CJ59" s="232"/>
      <c r="CK59" s="236"/>
      <c r="CL59" s="366"/>
      <c r="CM59" s="236"/>
      <c r="CN59" s="232"/>
      <c r="CO59" s="236"/>
      <c r="CP59" s="232">
        <f t="shared" si="54"/>
        <v>0</v>
      </c>
      <c r="CQ59" s="236"/>
      <c r="CR59" s="236"/>
      <c r="CS59" s="232">
        <f t="shared" si="55"/>
        <v>0</v>
      </c>
      <c r="CU59" s="232"/>
      <c r="CV59" s="236"/>
      <c r="CW59" s="236"/>
      <c r="CX59" s="232"/>
      <c r="CZ59" s="232"/>
      <c r="DA59" s="236"/>
      <c r="DB59" s="236"/>
      <c r="DC59" s="232"/>
      <c r="DE59" s="232"/>
      <c r="DF59" s="236"/>
      <c r="DG59" s="236"/>
      <c r="DH59" s="232"/>
      <c r="DJ59" s="232"/>
      <c r="DK59" s="236"/>
      <c r="DL59" s="236"/>
      <c r="DM59" s="232"/>
      <c r="DO59" s="232">
        <f t="shared" si="44"/>
        <v>0</v>
      </c>
      <c r="DP59" s="236"/>
      <c r="DQ59" s="236"/>
      <c r="DR59" s="232">
        <f t="shared" si="56"/>
        <v>0</v>
      </c>
    </row>
    <row r="60" spans="1:122" ht="15" hidden="1" customHeight="1" x14ac:dyDescent="0.3">
      <c r="A60" s="224"/>
      <c r="B60" s="224"/>
      <c r="D60" s="225"/>
      <c r="E60" s="226"/>
      <c r="F60" s="226"/>
      <c r="G60" s="226"/>
      <c r="H60" s="226"/>
      <c r="J60" s="232">
        <f t="shared" si="28"/>
        <v>0</v>
      </c>
      <c r="K60" s="236"/>
      <c r="L60" s="236"/>
      <c r="M60" s="232">
        <f t="shared" si="51"/>
        <v>0</v>
      </c>
      <c r="O60" s="232"/>
      <c r="P60" s="236"/>
      <c r="Q60" s="236"/>
      <c r="R60" s="232"/>
      <c r="T60" s="232"/>
      <c r="U60" s="236"/>
      <c r="V60" s="236"/>
      <c r="W60" s="232"/>
      <c r="Y60" s="232"/>
      <c r="Z60" s="236"/>
      <c r="AA60" s="236"/>
      <c r="AB60" s="232"/>
      <c r="AD60" s="253"/>
      <c r="AE60" s="236"/>
      <c r="AF60" s="334"/>
      <c r="AG60" s="236"/>
      <c r="AH60" s="236"/>
      <c r="AI60" s="232"/>
      <c r="AK60" s="236"/>
      <c r="AM60" s="303">
        <f t="shared" si="25"/>
        <v>0</v>
      </c>
      <c r="AN60" s="236"/>
      <c r="AO60" s="236"/>
      <c r="AP60" s="232">
        <f t="shared" si="52"/>
        <v>0</v>
      </c>
      <c r="AQ60" s="208"/>
      <c r="AR60" s="232"/>
      <c r="AS60" s="236"/>
      <c r="AT60" s="236"/>
      <c r="AU60" s="232"/>
      <c r="AW60" s="232"/>
      <c r="AX60" s="236"/>
      <c r="AY60" s="236"/>
      <c r="AZ60" s="232"/>
      <c r="BB60" s="232"/>
      <c r="BC60" s="236"/>
      <c r="BD60" s="236"/>
      <c r="BE60" s="232"/>
      <c r="BG60" s="253"/>
      <c r="BH60" s="236"/>
      <c r="BI60" s="334"/>
      <c r="BJ60" s="236"/>
      <c r="BK60" s="232"/>
      <c r="BM60" s="236"/>
      <c r="BP60" s="303">
        <f t="shared" si="22"/>
        <v>0</v>
      </c>
      <c r="BQ60" s="236">
        <f t="shared" si="27"/>
        <v>0</v>
      </c>
      <c r="BR60" s="236"/>
      <c r="BS60" s="232">
        <f t="shared" si="53"/>
        <v>0</v>
      </c>
      <c r="BT60" s="208"/>
      <c r="BU60" s="232"/>
      <c r="BV60" s="236"/>
      <c r="BW60" s="236"/>
      <c r="BX60" s="232"/>
      <c r="BZ60" s="232"/>
      <c r="CA60" s="236"/>
      <c r="CB60" s="236"/>
      <c r="CC60" s="232"/>
      <c r="CE60" s="232"/>
      <c r="CF60" s="236"/>
      <c r="CG60" s="236"/>
      <c r="CH60" s="232"/>
      <c r="CJ60" s="253"/>
      <c r="CK60" s="236"/>
      <c r="CL60" s="366"/>
      <c r="CM60" s="236"/>
      <c r="CN60" s="232"/>
      <c r="CO60" s="236"/>
      <c r="CP60" s="232">
        <f t="shared" si="54"/>
        <v>0</v>
      </c>
      <c r="CQ60" s="236"/>
      <c r="CR60" s="236"/>
      <c r="CS60" s="232">
        <f t="shared" si="55"/>
        <v>0</v>
      </c>
      <c r="CU60" s="232"/>
      <c r="CV60" s="236"/>
      <c r="CW60" s="236"/>
      <c r="CX60" s="232"/>
      <c r="CZ60" s="232"/>
      <c r="DA60" s="236"/>
      <c r="DB60" s="236"/>
      <c r="DC60" s="232"/>
      <c r="DE60" s="232"/>
      <c r="DF60" s="236"/>
      <c r="DG60" s="236"/>
      <c r="DH60" s="232"/>
      <c r="DJ60" s="253"/>
      <c r="DK60" s="236"/>
      <c r="DL60" s="236"/>
      <c r="DM60" s="232"/>
      <c r="DO60" s="232">
        <f t="shared" si="44"/>
        <v>0</v>
      </c>
      <c r="DP60" s="236"/>
      <c r="DQ60" s="236"/>
      <c r="DR60" s="232">
        <f t="shared" si="56"/>
        <v>0</v>
      </c>
    </row>
    <row r="61" spans="1:122" ht="15" hidden="1" customHeight="1" x14ac:dyDescent="0.3">
      <c r="A61" s="224"/>
      <c r="B61" s="224"/>
      <c r="D61" s="225"/>
      <c r="E61" s="226"/>
      <c r="F61" s="226"/>
      <c r="G61" s="226"/>
      <c r="H61" s="226"/>
      <c r="J61" s="232">
        <f t="shared" si="28"/>
        <v>0</v>
      </c>
      <c r="K61" s="236"/>
      <c r="L61" s="236"/>
      <c r="M61" s="232">
        <f t="shared" si="51"/>
        <v>0</v>
      </c>
      <c r="O61" s="232"/>
      <c r="P61" s="236"/>
      <c r="Q61" s="236"/>
      <c r="R61" s="232"/>
      <c r="T61" s="232"/>
      <c r="U61" s="236"/>
      <c r="V61" s="236"/>
      <c r="W61" s="232"/>
      <c r="Y61" s="232"/>
      <c r="Z61" s="236"/>
      <c r="AA61" s="236"/>
      <c r="AB61" s="232"/>
      <c r="AD61" s="232"/>
      <c r="AE61" s="236"/>
      <c r="AF61" s="334"/>
      <c r="AG61" s="236"/>
      <c r="AH61" s="236"/>
      <c r="AI61" s="232"/>
      <c r="AK61" s="236"/>
      <c r="AM61" s="303">
        <f t="shared" si="25"/>
        <v>0</v>
      </c>
      <c r="AN61" s="236"/>
      <c r="AO61" s="236"/>
      <c r="AP61" s="232">
        <f t="shared" si="52"/>
        <v>0</v>
      </c>
      <c r="AQ61" s="208"/>
      <c r="AR61" s="232"/>
      <c r="AS61" s="236"/>
      <c r="AT61" s="236"/>
      <c r="AU61" s="232"/>
      <c r="AW61" s="232"/>
      <c r="AX61" s="236"/>
      <c r="AY61" s="236"/>
      <c r="AZ61" s="232"/>
      <c r="BB61" s="232"/>
      <c r="BC61" s="236"/>
      <c r="BD61" s="236"/>
      <c r="BE61" s="232"/>
      <c r="BG61" s="232"/>
      <c r="BH61" s="236"/>
      <c r="BI61" s="334"/>
      <c r="BJ61" s="236"/>
      <c r="BK61" s="232"/>
      <c r="BM61" s="236"/>
      <c r="BP61" s="303">
        <f t="shared" si="22"/>
        <v>0</v>
      </c>
      <c r="BQ61" s="236">
        <f t="shared" si="27"/>
        <v>0</v>
      </c>
      <c r="BR61" s="236"/>
      <c r="BS61" s="232">
        <f t="shared" si="53"/>
        <v>0</v>
      </c>
      <c r="BT61" s="208"/>
      <c r="BU61" s="232"/>
      <c r="BV61" s="236"/>
      <c r="BW61" s="236"/>
      <c r="BX61" s="232"/>
      <c r="BZ61" s="232"/>
      <c r="CA61" s="236"/>
      <c r="CB61" s="236"/>
      <c r="CC61" s="232"/>
      <c r="CE61" s="232"/>
      <c r="CF61" s="236"/>
      <c r="CG61" s="236"/>
      <c r="CH61" s="232"/>
      <c r="CJ61" s="232"/>
      <c r="CK61" s="236"/>
      <c r="CL61" s="366"/>
      <c r="CM61" s="236"/>
      <c r="CN61" s="232"/>
      <c r="CO61" s="236"/>
      <c r="CP61" s="232">
        <f t="shared" si="54"/>
        <v>0</v>
      </c>
      <c r="CQ61" s="236"/>
      <c r="CR61" s="236"/>
      <c r="CS61" s="232">
        <f t="shared" si="55"/>
        <v>0</v>
      </c>
      <c r="CU61" s="232"/>
      <c r="CV61" s="236"/>
      <c r="CW61" s="236"/>
      <c r="CX61" s="232"/>
      <c r="CZ61" s="232"/>
      <c r="DA61" s="236"/>
      <c r="DB61" s="236"/>
      <c r="DC61" s="232"/>
      <c r="DE61" s="232"/>
      <c r="DF61" s="236"/>
      <c r="DG61" s="236"/>
      <c r="DH61" s="232"/>
      <c r="DJ61" s="232"/>
      <c r="DK61" s="236"/>
      <c r="DL61" s="236"/>
      <c r="DM61" s="232"/>
      <c r="DO61" s="232">
        <f t="shared" si="44"/>
        <v>0</v>
      </c>
      <c r="DP61" s="236"/>
      <c r="DQ61" s="236"/>
      <c r="DR61" s="232">
        <f t="shared" si="56"/>
        <v>0</v>
      </c>
    </row>
    <row r="62" spans="1:122" ht="15" hidden="1" customHeight="1" x14ac:dyDescent="0.3">
      <c r="A62" s="224"/>
      <c r="B62" s="224"/>
      <c r="D62" s="225"/>
      <c r="E62" s="226"/>
      <c r="F62" s="226"/>
      <c r="G62" s="226"/>
      <c r="H62" s="226"/>
      <c r="J62" s="232">
        <f t="shared" si="28"/>
        <v>0</v>
      </c>
      <c r="K62" s="236"/>
      <c r="L62" s="236"/>
      <c r="M62" s="232">
        <f t="shared" si="51"/>
        <v>0</v>
      </c>
      <c r="O62" s="232"/>
      <c r="P62" s="236"/>
      <c r="Q62" s="236"/>
      <c r="R62" s="232"/>
      <c r="T62" s="232"/>
      <c r="U62" s="236"/>
      <c r="V62" s="236"/>
      <c r="W62" s="232"/>
      <c r="Y62" s="232"/>
      <c r="Z62" s="236"/>
      <c r="AA62" s="236"/>
      <c r="AB62" s="232"/>
      <c r="AD62" s="232"/>
      <c r="AE62" s="236"/>
      <c r="AF62" s="334"/>
      <c r="AG62" s="236"/>
      <c r="AH62" s="236"/>
      <c r="AI62" s="232"/>
      <c r="AK62" s="236"/>
      <c r="AM62" s="303">
        <f t="shared" si="25"/>
        <v>0</v>
      </c>
      <c r="AN62" s="236"/>
      <c r="AO62" s="236"/>
      <c r="AP62" s="232">
        <f t="shared" si="52"/>
        <v>0</v>
      </c>
      <c r="AQ62" s="208"/>
      <c r="AR62" s="232"/>
      <c r="AS62" s="236"/>
      <c r="AT62" s="236"/>
      <c r="AU62" s="232"/>
      <c r="AW62" s="232"/>
      <c r="AX62" s="236"/>
      <c r="AY62" s="236"/>
      <c r="AZ62" s="232"/>
      <c r="BB62" s="232"/>
      <c r="BC62" s="236"/>
      <c r="BD62" s="236"/>
      <c r="BE62" s="232"/>
      <c r="BG62" s="232"/>
      <c r="BH62" s="236"/>
      <c r="BI62" s="334"/>
      <c r="BJ62" s="236"/>
      <c r="BK62" s="232"/>
      <c r="BM62" s="236"/>
      <c r="BP62" s="303">
        <f t="shared" si="22"/>
        <v>0</v>
      </c>
      <c r="BQ62" s="236">
        <f t="shared" si="27"/>
        <v>0</v>
      </c>
      <c r="BR62" s="236"/>
      <c r="BS62" s="232">
        <f t="shared" si="53"/>
        <v>0</v>
      </c>
      <c r="BT62" s="208"/>
      <c r="BU62" s="232"/>
      <c r="BV62" s="236"/>
      <c r="BW62" s="236"/>
      <c r="BX62" s="232"/>
      <c r="BZ62" s="232"/>
      <c r="CA62" s="236"/>
      <c r="CB62" s="236"/>
      <c r="CC62" s="232"/>
      <c r="CE62" s="232"/>
      <c r="CF62" s="236"/>
      <c r="CG62" s="236"/>
      <c r="CH62" s="232"/>
      <c r="CJ62" s="232"/>
      <c r="CK62" s="236"/>
      <c r="CL62" s="366"/>
      <c r="CM62" s="236"/>
      <c r="CN62" s="232"/>
      <c r="CO62" s="236"/>
      <c r="CP62" s="232">
        <f t="shared" si="54"/>
        <v>0</v>
      </c>
      <c r="CQ62" s="236"/>
      <c r="CR62" s="236"/>
      <c r="CS62" s="232">
        <f t="shared" si="55"/>
        <v>0</v>
      </c>
      <c r="CU62" s="232"/>
      <c r="CV62" s="236"/>
      <c r="CW62" s="236"/>
      <c r="CX62" s="232"/>
      <c r="CZ62" s="232"/>
      <c r="DA62" s="236"/>
      <c r="DB62" s="236"/>
      <c r="DC62" s="232"/>
      <c r="DE62" s="232"/>
      <c r="DF62" s="236"/>
      <c r="DG62" s="236"/>
      <c r="DH62" s="232"/>
      <c r="DJ62" s="232"/>
      <c r="DK62" s="236"/>
      <c r="DL62" s="236"/>
      <c r="DM62" s="232"/>
      <c r="DO62" s="232">
        <f t="shared" si="44"/>
        <v>0</v>
      </c>
      <c r="DP62" s="236"/>
      <c r="DQ62" s="236"/>
      <c r="DR62" s="232">
        <f t="shared" si="56"/>
        <v>0</v>
      </c>
    </row>
    <row r="63" spans="1:122" ht="15" hidden="1" customHeight="1" x14ac:dyDescent="0.3">
      <c r="A63" s="224"/>
      <c r="B63" s="224"/>
      <c r="D63" s="225"/>
      <c r="E63" s="226"/>
      <c r="F63" s="226"/>
      <c r="G63" s="226"/>
      <c r="H63" s="226"/>
      <c r="J63" s="232">
        <f t="shared" si="28"/>
        <v>0</v>
      </c>
      <c r="K63" s="236"/>
      <c r="L63" s="236"/>
      <c r="M63" s="232">
        <f t="shared" si="51"/>
        <v>0</v>
      </c>
      <c r="O63" s="232"/>
      <c r="P63" s="236"/>
      <c r="Q63" s="236"/>
      <c r="R63" s="232"/>
      <c r="T63" s="232"/>
      <c r="U63" s="236"/>
      <c r="V63" s="236"/>
      <c r="W63" s="232"/>
      <c r="Y63" s="232"/>
      <c r="Z63" s="236"/>
      <c r="AA63" s="236"/>
      <c r="AB63" s="232"/>
      <c r="AD63" s="232"/>
      <c r="AE63" s="236"/>
      <c r="AF63" s="334"/>
      <c r="AG63" s="236"/>
      <c r="AH63" s="236"/>
      <c r="AI63" s="232"/>
      <c r="AK63" s="236"/>
      <c r="AM63" s="303">
        <f t="shared" si="25"/>
        <v>0</v>
      </c>
      <c r="AN63" s="236"/>
      <c r="AO63" s="236"/>
      <c r="AP63" s="232">
        <f t="shared" si="52"/>
        <v>0</v>
      </c>
      <c r="AQ63" s="208"/>
      <c r="AR63" s="232"/>
      <c r="AS63" s="236"/>
      <c r="AT63" s="236"/>
      <c r="AU63" s="232"/>
      <c r="AW63" s="232"/>
      <c r="AX63" s="236"/>
      <c r="AY63" s="236"/>
      <c r="AZ63" s="232"/>
      <c r="BB63" s="232"/>
      <c r="BC63" s="236"/>
      <c r="BD63" s="236"/>
      <c r="BE63" s="232"/>
      <c r="BG63" s="232"/>
      <c r="BH63" s="236"/>
      <c r="BI63" s="334"/>
      <c r="BJ63" s="236"/>
      <c r="BK63" s="232"/>
      <c r="BM63" s="236"/>
      <c r="BP63" s="303">
        <f t="shared" si="22"/>
        <v>0</v>
      </c>
      <c r="BQ63" s="236">
        <f t="shared" si="27"/>
        <v>0</v>
      </c>
      <c r="BR63" s="236"/>
      <c r="BS63" s="232">
        <f t="shared" si="53"/>
        <v>0</v>
      </c>
      <c r="BT63" s="208"/>
      <c r="BU63" s="232"/>
      <c r="BV63" s="236"/>
      <c r="BW63" s="236"/>
      <c r="BX63" s="232"/>
      <c r="BZ63" s="232"/>
      <c r="CA63" s="236"/>
      <c r="CB63" s="236"/>
      <c r="CC63" s="232"/>
      <c r="CE63" s="232"/>
      <c r="CF63" s="236"/>
      <c r="CG63" s="236"/>
      <c r="CH63" s="232"/>
      <c r="CJ63" s="232"/>
      <c r="CK63" s="236"/>
      <c r="CL63" s="366"/>
      <c r="CM63" s="236"/>
      <c r="CN63" s="232"/>
      <c r="CO63" s="236"/>
      <c r="CP63" s="232">
        <f t="shared" si="54"/>
        <v>0</v>
      </c>
      <c r="CQ63" s="236"/>
      <c r="CR63" s="236"/>
      <c r="CS63" s="232">
        <f t="shared" si="55"/>
        <v>0</v>
      </c>
      <c r="CU63" s="232"/>
      <c r="CV63" s="236"/>
      <c r="CW63" s="236"/>
      <c r="CX63" s="232"/>
      <c r="CZ63" s="232"/>
      <c r="DA63" s="236"/>
      <c r="DB63" s="236"/>
      <c r="DC63" s="232"/>
      <c r="DE63" s="232"/>
      <c r="DF63" s="236"/>
      <c r="DG63" s="236"/>
      <c r="DH63" s="232"/>
      <c r="DJ63" s="232"/>
      <c r="DK63" s="236"/>
      <c r="DL63" s="236"/>
      <c r="DM63" s="232"/>
      <c r="DO63" s="232">
        <f t="shared" si="44"/>
        <v>0</v>
      </c>
      <c r="DP63" s="236"/>
      <c r="DQ63" s="236"/>
      <c r="DR63" s="232">
        <f t="shared" si="56"/>
        <v>0</v>
      </c>
    </row>
    <row r="64" spans="1:122" ht="15" hidden="1" customHeight="1" x14ac:dyDescent="0.3">
      <c r="A64" s="224"/>
      <c r="B64" s="224"/>
      <c r="D64" s="225"/>
      <c r="E64" s="226"/>
      <c r="F64" s="226"/>
      <c r="G64" s="226"/>
      <c r="H64" s="226"/>
      <c r="J64" s="232">
        <f t="shared" si="28"/>
        <v>0</v>
      </c>
      <c r="K64" s="236"/>
      <c r="L64" s="236"/>
      <c r="M64" s="232">
        <f t="shared" si="51"/>
        <v>0</v>
      </c>
      <c r="O64" s="232"/>
      <c r="P64" s="236"/>
      <c r="Q64" s="236"/>
      <c r="R64" s="232"/>
      <c r="T64" s="232"/>
      <c r="U64" s="236"/>
      <c r="V64" s="236"/>
      <c r="W64" s="232"/>
      <c r="Y64" s="232"/>
      <c r="Z64" s="236"/>
      <c r="AA64" s="236"/>
      <c r="AB64" s="232"/>
      <c r="AD64" s="232"/>
      <c r="AE64" s="236"/>
      <c r="AF64" s="334"/>
      <c r="AG64" s="236"/>
      <c r="AH64" s="236"/>
      <c r="AI64" s="232"/>
      <c r="AK64" s="236"/>
      <c r="AM64" s="303">
        <f t="shared" si="25"/>
        <v>0</v>
      </c>
      <c r="AN64" s="236"/>
      <c r="AO64" s="236"/>
      <c r="AP64" s="232">
        <f t="shared" si="52"/>
        <v>0</v>
      </c>
      <c r="AQ64" s="208"/>
      <c r="AR64" s="232"/>
      <c r="AS64" s="236"/>
      <c r="AT64" s="236"/>
      <c r="AU64" s="232"/>
      <c r="AW64" s="232"/>
      <c r="AX64" s="236"/>
      <c r="AY64" s="236"/>
      <c r="AZ64" s="232"/>
      <c r="BB64" s="232"/>
      <c r="BC64" s="236"/>
      <c r="BD64" s="236"/>
      <c r="BE64" s="232"/>
      <c r="BG64" s="232"/>
      <c r="BH64" s="236"/>
      <c r="BI64" s="334"/>
      <c r="BJ64" s="236"/>
      <c r="BK64" s="232"/>
      <c r="BM64" s="236"/>
      <c r="BP64" s="303">
        <f t="shared" si="22"/>
        <v>0</v>
      </c>
      <c r="BQ64" s="236">
        <f t="shared" si="27"/>
        <v>0</v>
      </c>
      <c r="BR64" s="236"/>
      <c r="BS64" s="232">
        <f t="shared" si="53"/>
        <v>0</v>
      </c>
      <c r="BT64" s="208"/>
      <c r="BU64" s="232"/>
      <c r="BV64" s="236"/>
      <c r="BW64" s="236"/>
      <c r="BX64" s="232"/>
      <c r="BZ64" s="232"/>
      <c r="CA64" s="236"/>
      <c r="CB64" s="236"/>
      <c r="CC64" s="232"/>
      <c r="CE64" s="232"/>
      <c r="CF64" s="236"/>
      <c r="CG64" s="236"/>
      <c r="CH64" s="232"/>
      <c r="CJ64" s="232"/>
      <c r="CK64" s="236"/>
      <c r="CL64" s="366"/>
      <c r="CM64" s="236"/>
      <c r="CN64" s="232"/>
      <c r="CO64" s="236"/>
      <c r="CP64" s="232">
        <f t="shared" si="54"/>
        <v>0</v>
      </c>
      <c r="CQ64" s="236"/>
      <c r="CR64" s="236"/>
      <c r="CS64" s="232">
        <f t="shared" si="55"/>
        <v>0</v>
      </c>
      <c r="CU64" s="232"/>
      <c r="CV64" s="236"/>
      <c r="CW64" s="236"/>
      <c r="CX64" s="232"/>
      <c r="CZ64" s="232"/>
      <c r="DA64" s="236"/>
      <c r="DB64" s="236"/>
      <c r="DC64" s="232"/>
      <c r="DE64" s="232"/>
      <c r="DF64" s="236"/>
      <c r="DG64" s="236"/>
      <c r="DH64" s="232"/>
      <c r="DJ64" s="232"/>
      <c r="DK64" s="236"/>
      <c r="DL64" s="236"/>
      <c r="DM64" s="232"/>
      <c r="DO64" s="232">
        <f t="shared" si="44"/>
        <v>0</v>
      </c>
      <c r="DP64" s="236"/>
      <c r="DQ64" s="236"/>
      <c r="DR64" s="232">
        <f t="shared" si="56"/>
        <v>0</v>
      </c>
    </row>
    <row r="65" spans="1:122" ht="15" hidden="1" customHeight="1" x14ac:dyDescent="0.3">
      <c r="A65" s="224"/>
      <c r="B65" s="224"/>
      <c r="D65" s="225"/>
      <c r="E65" s="226"/>
      <c r="F65" s="226"/>
      <c r="G65" s="226"/>
      <c r="H65" s="226"/>
      <c r="J65" s="232">
        <f t="shared" si="28"/>
        <v>0</v>
      </c>
      <c r="K65" s="236"/>
      <c r="L65" s="236"/>
      <c r="M65" s="232">
        <f t="shared" si="51"/>
        <v>0</v>
      </c>
      <c r="O65" s="232"/>
      <c r="P65" s="236"/>
      <c r="Q65" s="236"/>
      <c r="R65" s="232"/>
      <c r="T65" s="232"/>
      <c r="U65" s="236"/>
      <c r="V65" s="236"/>
      <c r="W65" s="232"/>
      <c r="Y65" s="232"/>
      <c r="Z65" s="236"/>
      <c r="AA65" s="236"/>
      <c r="AB65" s="232"/>
      <c r="AD65" s="232"/>
      <c r="AE65" s="236"/>
      <c r="AF65" s="334"/>
      <c r="AG65" s="236"/>
      <c r="AH65" s="236"/>
      <c r="AI65" s="232"/>
      <c r="AK65" s="236"/>
      <c r="AM65" s="303">
        <f t="shared" si="25"/>
        <v>0</v>
      </c>
      <c r="AN65" s="236"/>
      <c r="AO65" s="236"/>
      <c r="AP65" s="232">
        <f t="shared" si="52"/>
        <v>0</v>
      </c>
      <c r="AQ65" s="208"/>
      <c r="AR65" s="232"/>
      <c r="AS65" s="236"/>
      <c r="AT65" s="236"/>
      <c r="AU65" s="232"/>
      <c r="AW65" s="232"/>
      <c r="AX65" s="236"/>
      <c r="AY65" s="236"/>
      <c r="AZ65" s="232"/>
      <c r="BB65" s="232"/>
      <c r="BC65" s="236"/>
      <c r="BD65" s="236"/>
      <c r="BE65" s="232"/>
      <c r="BG65" s="232"/>
      <c r="BH65" s="236"/>
      <c r="BI65" s="334"/>
      <c r="BJ65" s="236"/>
      <c r="BK65" s="232"/>
      <c r="BM65" s="236"/>
      <c r="BP65" s="303">
        <f t="shared" si="22"/>
        <v>0</v>
      </c>
      <c r="BQ65" s="236">
        <f t="shared" si="27"/>
        <v>0</v>
      </c>
      <c r="BR65" s="236"/>
      <c r="BS65" s="232">
        <f t="shared" si="53"/>
        <v>0</v>
      </c>
      <c r="BT65" s="208"/>
      <c r="BU65" s="232"/>
      <c r="BV65" s="236"/>
      <c r="BW65" s="236"/>
      <c r="BX65" s="232"/>
      <c r="BZ65" s="232"/>
      <c r="CA65" s="236"/>
      <c r="CB65" s="236"/>
      <c r="CC65" s="232"/>
      <c r="CE65" s="232"/>
      <c r="CF65" s="236"/>
      <c r="CG65" s="236"/>
      <c r="CH65" s="232"/>
      <c r="CJ65" s="232"/>
      <c r="CK65" s="236"/>
      <c r="CL65" s="366"/>
      <c r="CM65" s="236"/>
      <c r="CN65" s="232"/>
      <c r="CO65" s="236"/>
      <c r="CP65" s="232">
        <f t="shared" si="54"/>
        <v>0</v>
      </c>
      <c r="CQ65" s="236"/>
      <c r="CR65" s="236"/>
      <c r="CS65" s="232">
        <f t="shared" si="55"/>
        <v>0</v>
      </c>
      <c r="CU65" s="232"/>
      <c r="CV65" s="236"/>
      <c r="CW65" s="236"/>
      <c r="CX65" s="232"/>
      <c r="CZ65" s="232"/>
      <c r="DA65" s="236"/>
      <c r="DB65" s="236"/>
      <c r="DC65" s="232"/>
      <c r="DE65" s="232"/>
      <c r="DF65" s="236"/>
      <c r="DG65" s="236"/>
      <c r="DH65" s="232"/>
      <c r="DJ65" s="232"/>
      <c r="DK65" s="236"/>
      <c r="DL65" s="236"/>
      <c r="DM65" s="232"/>
      <c r="DO65" s="232">
        <f t="shared" si="44"/>
        <v>0</v>
      </c>
      <c r="DP65" s="236"/>
      <c r="DQ65" s="236"/>
      <c r="DR65" s="232">
        <f t="shared" si="56"/>
        <v>0</v>
      </c>
    </row>
    <row r="66" spans="1:122" ht="15" hidden="1" customHeight="1" x14ac:dyDescent="0.3">
      <c r="A66" s="224"/>
      <c r="B66" s="224"/>
      <c r="D66" s="225"/>
      <c r="E66" s="226"/>
      <c r="F66" s="226"/>
      <c r="G66" s="226"/>
      <c r="H66" s="226"/>
      <c r="J66" s="232">
        <f t="shared" si="28"/>
        <v>0</v>
      </c>
      <c r="K66" s="236"/>
      <c r="L66" s="236"/>
      <c r="M66" s="232">
        <f t="shared" si="51"/>
        <v>0</v>
      </c>
      <c r="O66" s="232"/>
      <c r="P66" s="236"/>
      <c r="Q66" s="236"/>
      <c r="R66" s="232"/>
      <c r="T66" s="232"/>
      <c r="U66" s="236"/>
      <c r="V66" s="236"/>
      <c r="W66" s="232"/>
      <c r="Y66" s="232"/>
      <c r="Z66" s="236"/>
      <c r="AA66" s="236"/>
      <c r="AB66" s="232"/>
      <c r="AD66" s="232"/>
      <c r="AE66" s="236"/>
      <c r="AF66" s="334"/>
      <c r="AG66" s="236"/>
      <c r="AH66" s="236"/>
      <c r="AI66" s="232"/>
      <c r="AK66" s="236"/>
      <c r="AM66" s="303">
        <f t="shared" si="25"/>
        <v>0</v>
      </c>
      <c r="AN66" s="236"/>
      <c r="AO66" s="236"/>
      <c r="AP66" s="232">
        <f t="shared" si="52"/>
        <v>0</v>
      </c>
      <c r="AQ66" s="208"/>
      <c r="AR66" s="232"/>
      <c r="AS66" s="236"/>
      <c r="AT66" s="236"/>
      <c r="AU66" s="232"/>
      <c r="AW66" s="232"/>
      <c r="AX66" s="236"/>
      <c r="AY66" s="236"/>
      <c r="AZ66" s="232"/>
      <c r="BB66" s="232"/>
      <c r="BC66" s="236"/>
      <c r="BD66" s="236"/>
      <c r="BE66" s="232"/>
      <c r="BG66" s="232"/>
      <c r="BH66" s="236"/>
      <c r="BI66" s="334"/>
      <c r="BJ66" s="236"/>
      <c r="BK66" s="232"/>
      <c r="BM66" s="236"/>
      <c r="BP66" s="303">
        <f t="shared" si="22"/>
        <v>0</v>
      </c>
      <c r="BQ66" s="236">
        <f t="shared" si="27"/>
        <v>0</v>
      </c>
      <c r="BR66" s="236"/>
      <c r="BS66" s="232">
        <f t="shared" si="53"/>
        <v>0</v>
      </c>
      <c r="BT66" s="208"/>
      <c r="BU66" s="232"/>
      <c r="BV66" s="236"/>
      <c r="BW66" s="236"/>
      <c r="BX66" s="232"/>
      <c r="BZ66" s="232"/>
      <c r="CA66" s="236"/>
      <c r="CB66" s="236"/>
      <c r="CC66" s="232"/>
      <c r="CE66" s="232"/>
      <c r="CF66" s="236"/>
      <c r="CG66" s="236"/>
      <c r="CH66" s="232"/>
      <c r="CJ66" s="232"/>
      <c r="CK66" s="236"/>
      <c r="CL66" s="366"/>
      <c r="CM66" s="236"/>
      <c r="CN66" s="232"/>
      <c r="CO66" s="236"/>
      <c r="CP66" s="232">
        <f t="shared" si="54"/>
        <v>0</v>
      </c>
      <c r="CQ66" s="236"/>
      <c r="CR66" s="236"/>
      <c r="CS66" s="232">
        <f t="shared" si="55"/>
        <v>0</v>
      </c>
      <c r="CU66" s="232"/>
      <c r="CV66" s="236"/>
      <c r="CW66" s="236"/>
      <c r="CX66" s="232"/>
      <c r="CZ66" s="232"/>
      <c r="DA66" s="236"/>
      <c r="DB66" s="236"/>
      <c r="DC66" s="232"/>
      <c r="DE66" s="232"/>
      <c r="DF66" s="236"/>
      <c r="DG66" s="236"/>
      <c r="DH66" s="232"/>
      <c r="DJ66" s="232"/>
      <c r="DK66" s="236"/>
      <c r="DL66" s="236"/>
      <c r="DM66" s="232"/>
      <c r="DO66" s="232">
        <f t="shared" si="44"/>
        <v>0</v>
      </c>
      <c r="DP66" s="236"/>
      <c r="DQ66" s="236"/>
      <c r="DR66" s="232">
        <f t="shared" si="56"/>
        <v>0</v>
      </c>
    </row>
    <row r="67" spans="1:122" ht="15" hidden="1" customHeight="1" x14ac:dyDescent="0.3">
      <c r="A67" s="224"/>
      <c r="B67" s="224"/>
      <c r="D67" s="225"/>
      <c r="E67" s="226"/>
      <c r="F67" s="226"/>
      <c r="G67" s="226"/>
      <c r="H67" s="226"/>
      <c r="J67" s="232">
        <f t="shared" si="28"/>
        <v>0</v>
      </c>
      <c r="K67" s="236"/>
      <c r="L67" s="236"/>
      <c r="M67" s="232">
        <f t="shared" si="51"/>
        <v>0</v>
      </c>
      <c r="O67" s="232"/>
      <c r="P67" s="236"/>
      <c r="Q67" s="236"/>
      <c r="R67" s="232"/>
      <c r="T67" s="232"/>
      <c r="U67" s="236"/>
      <c r="V67" s="236"/>
      <c r="W67" s="232"/>
      <c r="Y67" s="232"/>
      <c r="Z67" s="236"/>
      <c r="AA67" s="236"/>
      <c r="AB67" s="232"/>
      <c r="AD67" s="232"/>
      <c r="AE67" s="236"/>
      <c r="AF67" s="334"/>
      <c r="AG67" s="236"/>
      <c r="AH67" s="236"/>
      <c r="AI67" s="232"/>
      <c r="AK67" s="236"/>
      <c r="AM67" s="303">
        <f t="shared" si="25"/>
        <v>0</v>
      </c>
      <c r="AN67" s="236"/>
      <c r="AO67" s="236"/>
      <c r="AP67" s="232">
        <f t="shared" si="52"/>
        <v>0</v>
      </c>
      <c r="AQ67" s="208"/>
      <c r="AR67" s="232"/>
      <c r="AS67" s="236"/>
      <c r="AT67" s="236"/>
      <c r="AU67" s="232"/>
      <c r="AW67" s="232"/>
      <c r="AX67" s="236"/>
      <c r="AY67" s="236"/>
      <c r="AZ67" s="232"/>
      <c r="BB67" s="232"/>
      <c r="BC67" s="236"/>
      <c r="BD67" s="236"/>
      <c r="BE67" s="232"/>
      <c r="BG67" s="232"/>
      <c r="BH67" s="236"/>
      <c r="BI67" s="334"/>
      <c r="BJ67" s="236"/>
      <c r="BK67" s="232"/>
      <c r="BM67" s="236"/>
      <c r="BP67" s="303">
        <f t="shared" si="22"/>
        <v>0</v>
      </c>
      <c r="BQ67" s="236">
        <f t="shared" si="27"/>
        <v>0</v>
      </c>
      <c r="BR67" s="236"/>
      <c r="BS67" s="232">
        <f t="shared" si="53"/>
        <v>0</v>
      </c>
      <c r="BT67" s="208"/>
      <c r="BU67" s="232"/>
      <c r="BV67" s="236"/>
      <c r="BW67" s="236"/>
      <c r="BX67" s="232"/>
      <c r="BZ67" s="232"/>
      <c r="CA67" s="236"/>
      <c r="CB67" s="236"/>
      <c r="CC67" s="232"/>
      <c r="CE67" s="232"/>
      <c r="CF67" s="236"/>
      <c r="CG67" s="236"/>
      <c r="CH67" s="232"/>
      <c r="CJ67" s="232"/>
      <c r="CK67" s="236"/>
      <c r="CL67" s="366"/>
      <c r="CM67" s="236"/>
      <c r="CN67" s="232"/>
      <c r="CO67" s="236"/>
      <c r="CP67" s="232">
        <f t="shared" si="54"/>
        <v>0</v>
      </c>
      <c r="CQ67" s="236"/>
      <c r="CR67" s="236"/>
      <c r="CS67" s="232">
        <f t="shared" si="55"/>
        <v>0</v>
      </c>
      <c r="CU67" s="232"/>
      <c r="CV67" s="236"/>
      <c r="CW67" s="236"/>
      <c r="CX67" s="232"/>
      <c r="CZ67" s="232"/>
      <c r="DA67" s="236"/>
      <c r="DB67" s="236"/>
      <c r="DC67" s="232"/>
      <c r="DE67" s="232"/>
      <c r="DF67" s="236"/>
      <c r="DG67" s="236"/>
      <c r="DH67" s="232"/>
      <c r="DJ67" s="232"/>
      <c r="DK67" s="236"/>
      <c r="DL67" s="236"/>
      <c r="DM67" s="232"/>
      <c r="DO67" s="232">
        <f t="shared" si="44"/>
        <v>0</v>
      </c>
      <c r="DP67" s="236"/>
      <c r="DQ67" s="236"/>
      <c r="DR67" s="232">
        <f t="shared" si="56"/>
        <v>0</v>
      </c>
    </row>
    <row r="68" spans="1:122" s="336" customFormat="1" ht="15" customHeight="1" x14ac:dyDescent="0.3">
      <c r="A68" s="337" t="s">
        <v>1034</v>
      </c>
      <c r="B68" s="337"/>
      <c r="C68" s="334"/>
      <c r="D68" s="225" t="s">
        <v>944</v>
      </c>
      <c r="E68" s="226"/>
      <c r="F68" s="226"/>
      <c r="G68" s="226"/>
      <c r="H68" s="226"/>
      <c r="I68" s="334"/>
      <c r="J68" s="232">
        <f t="shared" si="28"/>
        <v>0</v>
      </c>
      <c r="K68" s="236"/>
      <c r="L68" s="236"/>
      <c r="M68" s="232"/>
      <c r="N68" s="334"/>
      <c r="O68" s="232"/>
      <c r="P68" s="236"/>
      <c r="Q68" s="236"/>
      <c r="R68" s="232"/>
      <c r="S68" s="334"/>
      <c r="T68" s="232"/>
      <c r="U68" s="236"/>
      <c r="V68" s="236"/>
      <c r="W68" s="232"/>
      <c r="X68" s="334"/>
      <c r="Y68" s="232"/>
      <c r="Z68" s="236"/>
      <c r="AA68" s="236"/>
      <c r="AB68" s="232"/>
      <c r="AD68" s="232"/>
      <c r="AE68" s="236"/>
      <c r="AF68" s="334"/>
      <c r="AG68" s="236"/>
      <c r="AH68" s="236"/>
      <c r="AI68" s="232"/>
      <c r="AK68" s="236"/>
      <c r="AM68" s="303">
        <f t="shared" si="25"/>
        <v>52</v>
      </c>
      <c r="AN68" s="236"/>
      <c r="AO68" s="236"/>
      <c r="AP68" s="232"/>
      <c r="AQ68" s="334"/>
      <c r="AR68" s="232">
        <v>18</v>
      </c>
      <c r="AS68" s="236"/>
      <c r="AT68" s="236"/>
      <c r="AU68" s="232"/>
      <c r="AV68" s="334"/>
      <c r="AW68" s="232">
        <v>16</v>
      </c>
      <c r="AX68" s="236"/>
      <c r="AY68" s="236"/>
      <c r="AZ68" s="232"/>
      <c r="BA68" s="334"/>
      <c r="BB68" s="232">
        <v>18</v>
      </c>
      <c r="BC68" s="236"/>
      <c r="BD68" s="236"/>
      <c r="BE68" s="232"/>
      <c r="BG68" s="232"/>
      <c r="BH68" s="236"/>
      <c r="BI68" s="334"/>
      <c r="BJ68" s="232" t="s">
        <v>1002</v>
      </c>
      <c r="BK68" s="232"/>
      <c r="BM68" s="363" t="s">
        <v>1067</v>
      </c>
      <c r="BP68" s="303">
        <f t="shared" si="22"/>
        <v>0</v>
      </c>
      <c r="BQ68" s="236"/>
      <c r="BR68" s="236"/>
      <c r="BS68" s="232"/>
      <c r="BT68" s="334"/>
      <c r="BU68" s="232"/>
      <c r="BV68" s="236"/>
      <c r="BW68" s="236"/>
      <c r="BX68" s="232"/>
      <c r="BY68" s="334"/>
      <c r="BZ68" s="232"/>
      <c r="CA68" s="236"/>
      <c r="CB68" s="236"/>
      <c r="CC68" s="232"/>
      <c r="CD68" s="334"/>
      <c r="CE68" s="232"/>
      <c r="CF68" s="236"/>
      <c r="CG68" s="236"/>
      <c r="CH68" s="232"/>
      <c r="CJ68" s="232"/>
      <c r="CK68" s="236"/>
      <c r="CL68" s="364"/>
      <c r="CM68" s="236"/>
      <c r="CN68" s="232"/>
      <c r="CO68" s="363"/>
      <c r="CP68" s="232"/>
      <c r="CQ68" s="236"/>
      <c r="CR68" s="236"/>
      <c r="CS68" s="232"/>
      <c r="CU68" s="232"/>
      <c r="CV68" s="236"/>
      <c r="CW68" s="236"/>
      <c r="CX68" s="232"/>
      <c r="CY68" s="334"/>
      <c r="CZ68" s="232"/>
      <c r="DA68" s="236"/>
      <c r="DB68" s="236"/>
      <c r="DC68" s="232"/>
      <c r="DD68" s="334"/>
      <c r="DE68" s="232"/>
      <c r="DF68" s="236"/>
      <c r="DG68" s="236"/>
      <c r="DH68" s="232"/>
      <c r="DJ68" s="232"/>
      <c r="DK68" s="236"/>
      <c r="DL68" s="236"/>
      <c r="DM68" s="232"/>
      <c r="DO68" s="232"/>
      <c r="DP68" s="236"/>
      <c r="DQ68" s="236"/>
      <c r="DR68" s="232"/>
    </row>
    <row r="69" spans="1:122" s="336" customFormat="1" ht="15" customHeight="1" x14ac:dyDescent="0.3">
      <c r="A69" s="337" t="s">
        <v>1058</v>
      </c>
      <c r="B69" s="337" t="s">
        <v>1059</v>
      </c>
      <c r="C69" s="334"/>
      <c r="D69" s="225" t="s">
        <v>944</v>
      </c>
      <c r="E69" s="226"/>
      <c r="F69" s="226"/>
      <c r="G69" s="226"/>
      <c r="H69" s="226"/>
      <c r="I69" s="334"/>
      <c r="J69" s="232"/>
      <c r="K69" s="236"/>
      <c r="L69" s="236"/>
      <c r="M69" s="232"/>
      <c r="N69" s="334"/>
      <c r="O69" s="232"/>
      <c r="P69" s="236"/>
      <c r="Q69" s="236"/>
      <c r="R69" s="232"/>
      <c r="S69" s="334"/>
      <c r="T69" s="232"/>
      <c r="U69" s="236"/>
      <c r="V69" s="236"/>
      <c r="W69" s="232"/>
      <c r="X69" s="334"/>
      <c r="Y69" s="232"/>
      <c r="Z69" s="236"/>
      <c r="AA69" s="236"/>
      <c r="AB69" s="232"/>
      <c r="AD69" s="232"/>
      <c r="AE69" s="236"/>
      <c r="AF69" s="334"/>
      <c r="AG69" s="236"/>
      <c r="AH69" s="236"/>
      <c r="AI69" s="232"/>
      <c r="AK69" s="236"/>
      <c r="AM69" s="332"/>
      <c r="AN69" s="236"/>
      <c r="AO69" s="236"/>
      <c r="AP69" s="232"/>
      <c r="AQ69" s="334"/>
      <c r="AR69" s="232"/>
      <c r="AS69" s="236"/>
      <c r="AT69" s="236"/>
      <c r="AU69" s="232"/>
      <c r="AV69" s="334"/>
      <c r="AW69" s="232"/>
      <c r="AX69" s="236"/>
      <c r="AY69" s="236"/>
      <c r="AZ69" s="232"/>
      <c r="BA69" s="334"/>
      <c r="BB69" s="232"/>
      <c r="BC69" s="236"/>
      <c r="BD69" s="236"/>
      <c r="BE69" s="232"/>
      <c r="BG69" s="232"/>
      <c r="BH69" s="236"/>
      <c r="BI69" s="334"/>
      <c r="BJ69" s="232"/>
      <c r="BK69" s="232"/>
      <c r="BM69" s="232"/>
      <c r="BP69" s="303">
        <f t="shared" si="22"/>
        <v>54</v>
      </c>
      <c r="BQ69" s="236"/>
      <c r="BR69" s="236"/>
      <c r="BS69" s="232"/>
      <c r="BT69" s="334"/>
      <c r="BU69" s="232"/>
      <c r="BV69" s="236"/>
      <c r="BW69" s="236"/>
      <c r="BX69" s="232"/>
      <c r="BY69" s="334"/>
      <c r="BZ69" s="232"/>
      <c r="CA69" s="236"/>
      <c r="CB69" s="236"/>
      <c r="CC69" s="232"/>
      <c r="CD69" s="334"/>
      <c r="CE69" s="232">
        <v>54</v>
      </c>
      <c r="CF69" s="236"/>
      <c r="CG69" s="236"/>
      <c r="CH69" s="232"/>
      <c r="CJ69" s="232"/>
      <c r="CK69" s="236"/>
      <c r="CL69" s="364" t="s">
        <v>1027</v>
      </c>
      <c r="CM69" s="236"/>
      <c r="CN69" s="232"/>
      <c r="CO69" s="363" t="s">
        <v>1088</v>
      </c>
      <c r="CP69" s="232"/>
      <c r="CQ69" s="236"/>
      <c r="CR69" s="236"/>
      <c r="CS69" s="232"/>
      <c r="CU69" s="232"/>
      <c r="CV69" s="236"/>
      <c r="CW69" s="236"/>
      <c r="CX69" s="232"/>
      <c r="CY69" s="334"/>
      <c r="CZ69" s="232"/>
      <c r="DA69" s="236"/>
      <c r="DB69" s="236"/>
      <c r="DC69" s="232"/>
      <c r="DD69" s="334"/>
      <c r="DE69" s="232"/>
      <c r="DF69" s="236"/>
      <c r="DG69" s="236"/>
      <c r="DH69" s="232"/>
      <c r="DJ69" s="232"/>
      <c r="DK69" s="236"/>
      <c r="DL69" s="236"/>
      <c r="DM69" s="232"/>
      <c r="DO69" s="232"/>
      <c r="DP69" s="236"/>
      <c r="DQ69" s="236"/>
      <c r="DR69" s="232"/>
    </row>
    <row r="70" spans="1:122" s="336" customFormat="1" x14ac:dyDescent="0.3">
      <c r="A70" s="337" t="s">
        <v>1026</v>
      </c>
      <c r="B70" s="360"/>
      <c r="C70" s="334"/>
      <c r="D70" s="225" t="s">
        <v>944</v>
      </c>
      <c r="E70" s="226"/>
      <c r="F70" s="226"/>
      <c r="G70" s="226"/>
      <c r="H70" s="226"/>
      <c r="I70" s="334"/>
      <c r="J70" s="232">
        <f t="shared" si="28"/>
        <v>9</v>
      </c>
      <c r="K70" s="236"/>
      <c r="L70" s="236"/>
      <c r="M70" s="232"/>
      <c r="N70" s="334"/>
      <c r="O70" s="232">
        <v>9</v>
      </c>
      <c r="P70" s="236"/>
      <c r="Q70" s="236"/>
      <c r="R70" s="232"/>
      <c r="S70" s="334"/>
      <c r="T70" s="232"/>
      <c r="U70" s="236"/>
      <c r="V70" s="236"/>
      <c r="W70" s="232"/>
      <c r="X70" s="334"/>
      <c r="Y70" s="232"/>
      <c r="Z70" s="236"/>
      <c r="AA70" s="236"/>
      <c r="AB70" s="232"/>
      <c r="AD70" s="232"/>
      <c r="AE70" s="236"/>
      <c r="AF70" s="334"/>
      <c r="AG70" s="232" t="s">
        <v>1009</v>
      </c>
      <c r="AH70" s="236"/>
      <c r="AI70" s="232"/>
      <c r="AK70" s="363" t="s">
        <v>1075</v>
      </c>
      <c r="AM70" s="303"/>
      <c r="AN70" s="236"/>
      <c r="AO70" s="236"/>
      <c r="AP70" s="232"/>
      <c r="AQ70" s="334"/>
      <c r="AR70" s="232"/>
      <c r="AS70" s="236"/>
      <c r="AT70" s="236"/>
      <c r="AU70" s="232"/>
      <c r="AV70" s="334"/>
      <c r="AW70" s="232"/>
      <c r="AX70" s="236"/>
      <c r="AY70" s="236"/>
      <c r="AZ70" s="232"/>
      <c r="BA70" s="334"/>
      <c r="BB70" s="232"/>
      <c r="BC70" s="236"/>
      <c r="BD70" s="236"/>
      <c r="BE70" s="232"/>
      <c r="BG70" s="232"/>
      <c r="BH70" s="236"/>
      <c r="BI70" s="334"/>
      <c r="BJ70" s="232"/>
      <c r="BK70" s="232"/>
      <c r="BM70" s="232"/>
      <c r="BP70" s="303"/>
      <c r="BQ70" s="236"/>
      <c r="BR70" s="236"/>
      <c r="BS70" s="232"/>
      <c r="BT70" s="334"/>
      <c r="BU70" s="232"/>
      <c r="BV70" s="236"/>
      <c r="BW70" s="236"/>
      <c r="BX70" s="232"/>
      <c r="BY70" s="334"/>
      <c r="BZ70" s="232"/>
      <c r="CA70" s="236"/>
      <c r="CB70" s="236"/>
      <c r="CC70" s="232"/>
      <c r="CD70" s="334"/>
      <c r="CE70" s="232"/>
      <c r="CF70" s="236"/>
      <c r="CG70" s="236"/>
      <c r="CH70" s="232"/>
      <c r="CJ70" s="232"/>
      <c r="CK70" s="236"/>
      <c r="CL70" s="364"/>
      <c r="CM70" s="236"/>
      <c r="CN70" s="232"/>
      <c r="CO70" s="232"/>
      <c r="CP70" s="232"/>
      <c r="CQ70" s="236"/>
      <c r="CR70" s="236"/>
      <c r="CS70" s="232"/>
      <c r="CU70" s="232"/>
      <c r="CV70" s="236"/>
      <c r="CW70" s="236"/>
      <c r="CX70" s="232"/>
      <c r="CY70" s="334"/>
      <c r="CZ70" s="232"/>
      <c r="DA70" s="236"/>
      <c r="DB70" s="236"/>
      <c r="DC70" s="232"/>
      <c r="DD70" s="334"/>
      <c r="DE70" s="232"/>
      <c r="DF70" s="236"/>
      <c r="DG70" s="236"/>
      <c r="DH70" s="232"/>
      <c r="DJ70" s="232"/>
      <c r="DK70" s="236"/>
      <c r="DL70" s="236"/>
      <c r="DM70" s="232"/>
      <c r="DO70" s="232"/>
      <c r="DP70" s="236"/>
      <c r="DQ70" s="236"/>
      <c r="DR70" s="232"/>
    </row>
    <row r="71" spans="1:122" s="336" customFormat="1" x14ac:dyDescent="0.3">
      <c r="A71" s="227"/>
      <c r="B71" s="227"/>
      <c r="C71" s="334"/>
      <c r="D71" s="348"/>
      <c r="E71" s="252"/>
      <c r="F71" s="252"/>
      <c r="G71" s="252"/>
      <c r="H71" s="252"/>
      <c r="I71" s="334"/>
      <c r="J71" s="252"/>
      <c r="K71" s="349"/>
      <c r="L71" s="349"/>
      <c r="M71" s="252"/>
      <c r="N71" s="334"/>
      <c r="O71" s="252"/>
      <c r="P71" s="349"/>
      <c r="Q71" s="349"/>
      <c r="R71" s="252"/>
      <c r="S71" s="334"/>
      <c r="T71" s="252"/>
      <c r="U71" s="349"/>
      <c r="V71" s="349"/>
      <c r="W71" s="252"/>
      <c r="X71" s="334"/>
      <c r="Y71" s="252"/>
      <c r="Z71" s="349"/>
      <c r="AA71" s="349"/>
      <c r="AB71" s="252"/>
      <c r="AD71" s="252"/>
      <c r="AE71" s="349"/>
      <c r="AF71" s="334"/>
      <c r="AG71" s="349"/>
      <c r="AH71" s="349"/>
      <c r="AI71" s="252"/>
      <c r="AK71" s="349"/>
      <c r="AM71" s="252"/>
      <c r="AN71" s="349"/>
      <c r="AO71" s="349"/>
      <c r="AP71" s="252"/>
      <c r="AQ71" s="334"/>
      <c r="AR71" s="252"/>
      <c r="AS71" s="349"/>
      <c r="AT71" s="349"/>
      <c r="AU71" s="252"/>
      <c r="AV71" s="334"/>
      <c r="AW71" s="252"/>
      <c r="AX71" s="349"/>
      <c r="AY71" s="349"/>
      <c r="AZ71" s="252"/>
      <c r="BA71" s="334"/>
      <c r="BB71" s="252"/>
      <c r="BC71" s="349"/>
      <c r="BD71" s="349"/>
      <c r="BE71" s="252"/>
      <c r="BG71" s="252"/>
      <c r="BH71" s="349"/>
      <c r="BI71" s="334"/>
      <c r="BJ71" s="349"/>
      <c r="BK71" s="252"/>
      <c r="BM71" s="349"/>
      <c r="BP71" s="252"/>
      <c r="BQ71" s="349"/>
      <c r="BR71" s="349"/>
      <c r="BS71" s="252"/>
      <c r="BT71" s="334"/>
      <c r="BU71" s="252"/>
      <c r="BV71" s="349"/>
      <c r="BW71" s="349"/>
      <c r="BX71" s="252"/>
      <c r="BY71" s="334"/>
      <c r="BZ71" s="252"/>
      <c r="CA71" s="349"/>
      <c r="CB71" s="349"/>
      <c r="CC71" s="252"/>
      <c r="CD71" s="334"/>
      <c r="CE71" s="252"/>
      <c r="CF71" s="349"/>
      <c r="CG71" s="349"/>
      <c r="CH71" s="252"/>
      <c r="CJ71" s="252"/>
      <c r="CK71" s="349"/>
      <c r="CL71" s="369"/>
      <c r="CM71" s="349"/>
      <c r="CN71" s="252"/>
      <c r="CO71" s="349"/>
      <c r="CP71" s="252"/>
      <c r="CQ71" s="349"/>
      <c r="CR71" s="349"/>
      <c r="CS71" s="252"/>
      <c r="CU71" s="252"/>
      <c r="CV71" s="349"/>
      <c r="CW71" s="349"/>
      <c r="CX71" s="252"/>
      <c r="CY71" s="334"/>
      <c r="CZ71" s="252"/>
      <c r="DA71" s="349"/>
      <c r="DB71" s="349"/>
      <c r="DC71" s="252"/>
      <c r="DD71" s="334"/>
      <c r="DE71" s="252"/>
      <c r="DF71" s="349"/>
      <c r="DG71" s="349"/>
      <c r="DH71" s="252"/>
      <c r="DJ71" s="252"/>
      <c r="DK71" s="349"/>
      <c r="DL71" s="349"/>
      <c r="DM71" s="252"/>
      <c r="DO71" s="252"/>
      <c r="DP71" s="349"/>
      <c r="DQ71" s="349"/>
      <c r="DR71" s="252"/>
    </row>
    <row r="72" spans="1:122" s="208" customFormat="1" x14ac:dyDescent="0.3">
      <c r="A72" s="350"/>
      <c r="B72" s="227"/>
      <c r="D72" s="218"/>
      <c r="J72" s="252"/>
      <c r="K72" s="252"/>
      <c r="L72" s="252"/>
      <c r="M72" s="252"/>
      <c r="O72" s="252"/>
      <c r="P72" s="252"/>
      <c r="Q72" s="252"/>
      <c r="R72" s="252"/>
      <c r="T72" s="252"/>
      <c r="U72" s="252"/>
      <c r="V72" s="252"/>
      <c r="W72" s="252"/>
      <c r="Y72" s="252"/>
      <c r="Z72" s="252"/>
      <c r="AA72" s="252"/>
      <c r="AB72" s="252"/>
      <c r="AD72" s="252"/>
      <c r="AE72" s="252"/>
      <c r="AF72" s="334"/>
      <c r="AG72" s="252"/>
      <c r="AH72" s="252"/>
      <c r="AI72" s="252"/>
      <c r="AK72" s="252"/>
      <c r="AL72" s="334"/>
      <c r="AM72" s="252"/>
      <c r="AN72" s="252"/>
      <c r="AO72" s="252"/>
      <c r="AP72" s="252"/>
      <c r="AR72" s="252"/>
      <c r="AS72" s="252"/>
      <c r="AT72" s="252"/>
      <c r="AU72" s="252"/>
      <c r="AW72" s="252"/>
      <c r="AX72" s="252"/>
      <c r="AY72" s="252"/>
      <c r="AZ72" s="252"/>
      <c r="BB72" s="252"/>
      <c r="BC72" s="252"/>
      <c r="BD72" s="252"/>
      <c r="BE72" s="252"/>
      <c r="BG72" s="252"/>
      <c r="BH72" s="252"/>
      <c r="BI72" s="334"/>
      <c r="BJ72" s="252"/>
      <c r="BK72" s="252"/>
      <c r="BL72" s="334"/>
      <c r="BM72" s="252"/>
      <c r="BP72" s="252"/>
      <c r="BQ72" s="252"/>
      <c r="BR72" s="252"/>
      <c r="BS72" s="252"/>
      <c r="BU72" s="252"/>
      <c r="BV72" s="252"/>
      <c r="BW72" s="252"/>
      <c r="BX72" s="252"/>
      <c r="BZ72" s="252"/>
      <c r="CA72" s="252"/>
      <c r="CB72" s="252"/>
      <c r="CC72" s="252"/>
      <c r="CE72" s="252"/>
      <c r="CF72" s="252"/>
      <c r="CG72" s="252"/>
      <c r="CH72" s="252"/>
      <c r="CJ72" s="252"/>
      <c r="CK72" s="252"/>
      <c r="CL72" s="367"/>
      <c r="CM72" s="252"/>
      <c r="CN72" s="252"/>
      <c r="CO72" s="252"/>
      <c r="CP72" s="252"/>
      <c r="CQ72" s="252"/>
      <c r="CR72" s="252"/>
      <c r="CS72" s="252"/>
      <c r="CU72" s="252"/>
      <c r="CV72" s="252"/>
      <c r="CW72" s="252"/>
      <c r="CX72" s="252"/>
      <c r="CZ72" s="252"/>
      <c r="DA72" s="252"/>
      <c r="DB72" s="252"/>
      <c r="DC72" s="252"/>
      <c r="DE72" s="252"/>
      <c r="DF72" s="252"/>
      <c r="DG72" s="252"/>
      <c r="DH72" s="252"/>
      <c r="DJ72" s="252"/>
      <c r="DK72" s="252"/>
      <c r="DL72" s="252"/>
      <c r="DM72" s="252"/>
      <c r="DO72" s="252"/>
      <c r="DP72" s="252"/>
      <c r="DQ72" s="252"/>
      <c r="DR72" s="252"/>
    </row>
    <row r="73" spans="1:122" s="250" customFormat="1" ht="28.8" x14ac:dyDescent="0.3">
      <c r="A73" s="219" t="s">
        <v>176</v>
      </c>
      <c r="B73" s="220" t="s">
        <v>179</v>
      </c>
      <c r="C73" s="221"/>
      <c r="D73" s="222"/>
      <c r="E73" s="223"/>
      <c r="F73" s="223"/>
      <c r="G73" s="223"/>
      <c r="H73" s="223"/>
      <c r="I73" s="221"/>
      <c r="J73" s="238"/>
      <c r="K73" s="238"/>
      <c r="L73" s="238"/>
      <c r="M73" s="238"/>
      <c r="N73" s="221"/>
      <c r="O73" s="238"/>
      <c r="P73" s="238"/>
      <c r="Q73" s="238"/>
      <c r="R73" s="238"/>
      <c r="S73" s="221"/>
      <c r="T73" s="238"/>
      <c r="U73" s="238"/>
      <c r="V73" s="238"/>
      <c r="W73" s="238"/>
      <c r="X73" s="221"/>
      <c r="Y73" s="238"/>
      <c r="Z73" s="238"/>
      <c r="AA73" s="238"/>
      <c r="AB73" s="238"/>
      <c r="AD73" s="238"/>
      <c r="AE73" s="341"/>
      <c r="AF73" s="221"/>
      <c r="AG73" s="238"/>
      <c r="AH73" s="238"/>
      <c r="AI73" s="238"/>
      <c r="AK73" s="341"/>
      <c r="AM73" s="238"/>
      <c r="AN73" s="238"/>
      <c r="AO73" s="238"/>
      <c r="AP73" s="238"/>
      <c r="AQ73" s="221"/>
      <c r="AR73" s="238"/>
      <c r="AS73" s="238"/>
      <c r="AT73" s="238"/>
      <c r="AU73" s="238"/>
      <c r="AV73" s="221"/>
      <c r="AW73" s="238"/>
      <c r="AX73" s="238"/>
      <c r="AY73" s="238"/>
      <c r="AZ73" s="238"/>
      <c r="BA73" s="221"/>
      <c r="BB73" s="238"/>
      <c r="BC73" s="238"/>
      <c r="BD73" s="238"/>
      <c r="BE73" s="238"/>
      <c r="BG73" s="238"/>
      <c r="BH73" s="341"/>
      <c r="BI73" s="221"/>
      <c r="BJ73" s="341"/>
      <c r="BK73" s="238"/>
      <c r="BM73" s="341"/>
      <c r="BP73" s="238"/>
      <c r="BQ73" s="238"/>
      <c r="BR73" s="238"/>
      <c r="BS73" s="238"/>
      <c r="BT73" s="221"/>
      <c r="BU73" s="238"/>
      <c r="BV73" s="238"/>
      <c r="BW73" s="238"/>
      <c r="BX73" s="238"/>
      <c r="BY73" s="221"/>
      <c r="BZ73" s="238"/>
      <c r="CA73" s="238"/>
      <c r="CB73" s="238"/>
      <c r="CC73" s="238"/>
      <c r="CD73" s="221"/>
      <c r="CE73" s="238"/>
      <c r="CF73" s="238"/>
      <c r="CG73" s="238"/>
      <c r="CH73" s="238"/>
      <c r="CJ73" s="238"/>
      <c r="CK73" s="341"/>
      <c r="CL73" s="368"/>
      <c r="CM73" s="238"/>
      <c r="CN73" s="238"/>
      <c r="CO73" s="341"/>
      <c r="CP73" s="238"/>
      <c r="CQ73" s="238"/>
      <c r="CR73" s="238"/>
      <c r="CS73" s="238"/>
      <c r="CU73" s="238"/>
      <c r="CV73" s="238"/>
      <c r="CW73" s="238"/>
      <c r="CX73" s="238"/>
      <c r="CY73" s="221"/>
      <c r="CZ73" s="238"/>
      <c r="DA73" s="238"/>
      <c r="DB73" s="238"/>
      <c r="DC73" s="238"/>
      <c r="DD73" s="221"/>
      <c r="DE73" s="238"/>
      <c r="DF73" s="238"/>
      <c r="DG73" s="238"/>
      <c r="DH73" s="238"/>
      <c r="DJ73" s="238"/>
      <c r="DK73" s="238"/>
      <c r="DL73" s="238"/>
      <c r="DM73" s="238"/>
      <c r="DO73" s="238"/>
      <c r="DP73" s="238"/>
      <c r="DQ73" s="238"/>
      <c r="DR73" s="238"/>
    </row>
    <row r="74" spans="1:122" x14ac:dyDescent="0.3">
      <c r="A74" s="224" t="s">
        <v>1029</v>
      </c>
      <c r="B74" s="224" t="s">
        <v>1054</v>
      </c>
      <c r="D74" s="228" t="s">
        <v>929</v>
      </c>
      <c r="E74" s="229"/>
      <c r="F74" s="229"/>
      <c r="G74" s="229"/>
      <c r="H74" s="229"/>
      <c r="J74" s="232">
        <f t="shared" ref="J74:J77" si="57">SUM(O74,T74,Y74,AD74)</f>
        <v>0</v>
      </c>
      <c r="K74" s="236"/>
      <c r="L74" s="236"/>
      <c r="M74" s="232">
        <f>SUM(R74,W74,AB74,AI74)</f>
        <v>0</v>
      </c>
      <c r="O74" s="232"/>
      <c r="P74" s="236"/>
      <c r="Q74" s="236"/>
      <c r="R74" s="232"/>
      <c r="T74" s="232"/>
      <c r="U74" s="236"/>
      <c r="V74" s="236"/>
      <c r="W74" s="232"/>
      <c r="Y74" s="232"/>
      <c r="Z74" s="236"/>
      <c r="AA74" s="236"/>
      <c r="AB74" s="232"/>
      <c r="AD74" s="232"/>
      <c r="AE74" s="236"/>
      <c r="AF74" s="334"/>
      <c r="AG74" s="232"/>
      <c r="AH74" s="236"/>
      <c r="AI74" s="232"/>
      <c r="AK74" s="232"/>
      <c r="AM74" s="303">
        <f t="shared" ref="AM74:AM78" si="58">SUM(AR74,AW74,BB74,BG74)</f>
        <v>0</v>
      </c>
      <c r="AN74" s="236"/>
      <c r="AO74" s="236"/>
      <c r="AP74" s="232">
        <f>SUM(AU74,AZ74,BE74,BK74)</f>
        <v>0</v>
      </c>
      <c r="AQ74" s="208"/>
      <c r="AR74" s="232"/>
      <c r="AS74" s="236"/>
      <c r="AT74" s="236"/>
      <c r="AU74" s="232"/>
      <c r="AW74" s="232"/>
      <c r="AX74" s="236"/>
      <c r="AY74" s="236"/>
      <c r="AZ74" s="232"/>
      <c r="BB74" s="232"/>
      <c r="BC74" s="236"/>
      <c r="BD74" s="236"/>
      <c r="BE74" s="232"/>
      <c r="BG74" s="232"/>
      <c r="BH74" s="236"/>
      <c r="BI74" s="334"/>
      <c r="BJ74" s="232"/>
      <c r="BK74" s="232"/>
      <c r="BM74" s="232"/>
      <c r="BP74" s="303">
        <f t="shared" ref="BP74:BP78" si="59">SUM(BU74,BZ74,CE74,CJ74)</f>
        <v>66</v>
      </c>
      <c r="BQ74" s="236"/>
      <c r="BR74" s="236"/>
      <c r="BS74" s="232">
        <f t="shared" ref="BS74:BS76" si="60">SUM(BX74,CC74,CH74,CN74)</f>
        <v>0</v>
      </c>
      <c r="BT74" s="208"/>
      <c r="BU74" s="232">
        <v>15</v>
      </c>
      <c r="BV74" s="236"/>
      <c r="BW74" s="236"/>
      <c r="BX74" s="232"/>
      <c r="BZ74" s="232">
        <v>24</v>
      </c>
      <c r="CA74" s="236"/>
      <c r="CB74" s="236"/>
      <c r="CC74" s="232"/>
      <c r="CE74" s="232">
        <v>27</v>
      </c>
      <c r="CF74" s="236"/>
      <c r="CG74" s="236"/>
      <c r="CH74" s="232"/>
      <c r="CJ74" s="232"/>
      <c r="CK74" s="236"/>
      <c r="CL74" s="364" t="s">
        <v>1028</v>
      </c>
      <c r="CM74" s="236"/>
      <c r="CN74" s="232"/>
      <c r="CO74" s="363" t="s">
        <v>1086</v>
      </c>
      <c r="CP74" s="232">
        <f t="shared" ref="CP74:CP76" si="61">SUM(CU74,CZ74,DE74,DJ74)</f>
        <v>0</v>
      </c>
      <c r="CQ74" s="236"/>
      <c r="CR74" s="236"/>
      <c r="CS74" s="232">
        <f t="shared" ref="CS74:CS76" si="62">SUM(CX74,DC74,DH74,DM74)</f>
        <v>0</v>
      </c>
      <c r="CU74" s="232"/>
      <c r="CV74" s="236"/>
      <c r="CW74" s="236"/>
      <c r="CX74" s="232"/>
      <c r="CZ74" s="232"/>
      <c r="DA74" s="236"/>
      <c r="DB74" s="236"/>
      <c r="DC74" s="232"/>
      <c r="DE74" s="232"/>
      <c r="DF74" s="236"/>
      <c r="DG74" s="236"/>
      <c r="DH74" s="232"/>
      <c r="DJ74" s="232"/>
      <c r="DK74" s="236"/>
      <c r="DL74" s="236"/>
      <c r="DM74" s="232"/>
      <c r="DO74" s="232">
        <f t="shared" ref="DO74:DO80" si="63">SUM(J74,AM74,BP74,CP74)</f>
        <v>66</v>
      </c>
      <c r="DP74" s="236"/>
      <c r="DQ74" s="236"/>
      <c r="DR74" s="232">
        <f>SUM(M74,AP74,BS74,CS74)</f>
        <v>0</v>
      </c>
    </row>
    <row r="75" spans="1:122" x14ac:dyDescent="0.3">
      <c r="A75" s="224" t="s">
        <v>958</v>
      </c>
      <c r="B75" s="224" t="s">
        <v>1055</v>
      </c>
      <c r="D75" s="228" t="s">
        <v>929</v>
      </c>
      <c r="E75" s="229"/>
      <c r="F75" s="229"/>
      <c r="G75" s="229"/>
      <c r="H75" s="229"/>
      <c r="J75" s="232">
        <f t="shared" si="57"/>
        <v>0</v>
      </c>
      <c r="K75" s="236"/>
      <c r="L75" s="236"/>
      <c r="M75" s="232">
        <f>SUM(R75,W75,AB75,AI75)</f>
        <v>0</v>
      </c>
      <c r="O75" s="232"/>
      <c r="P75" s="236"/>
      <c r="Q75" s="236"/>
      <c r="R75" s="232"/>
      <c r="T75" s="232"/>
      <c r="U75" s="236"/>
      <c r="V75" s="236"/>
      <c r="W75" s="232"/>
      <c r="Y75" s="232"/>
      <c r="Z75" s="236"/>
      <c r="AA75" s="236"/>
      <c r="AB75" s="232"/>
      <c r="AD75" s="232"/>
      <c r="AE75" s="236"/>
      <c r="AF75" s="334"/>
      <c r="AG75" s="232"/>
      <c r="AH75" s="236"/>
      <c r="AI75" s="232"/>
      <c r="AK75" s="232"/>
      <c r="AM75" s="303">
        <f t="shared" si="58"/>
        <v>0</v>
      </c>
      <c r="AN75" s="236"/>
      <c r="AO75" s="236"/>
      <c r="AP75" s="232">
        <f>SUM(AU75,AZ75,BE75,BK75)</f>
        <v>0</v>
      </c>
      <c r="AQ75" s="208"/>
      <c r="AR75" s="232"/>
      <c r="AS75" s="236"/>
      <c r="AT75" s="236"/>
      <c r="AU75" s="232"/>
      <c r="AW75" s="232"/>
      <c r="AX75" s="236"/>
      <c r="AY75" s="236"/>
      <c r="AZ75" s="232"/>
      <c r="BB75" s="232"/>
      <c r="BC75" s="236"/>
      <c r="BD75" s="236"/>
      <c r="BE75" s="232"/>
      <c r="BG75" s="232"/>
      <c r="BH75" s="236"/>
      <c r="BI75" s="334"/>
      <c r="BJ75" s="232"/>
      <c r="BK75" s="232"/>
      <c r="BM75" s="232"/>
      <c r="BP75" s="303">
        <f t="shared" si="59"/>
        <v>0</v>
      </c>
      <c r="BQ75" s="236"/>
      <c r="BR75" s="236"/>
      <c r="BS75" s="232">
        <f t="shared" si="60"/>
        <v>0</v>
      </c>
      <c r="BT75" s="208"/>
      <c r="BU75" s="232"/>
      <c r="BV75" s="236"/>
      <c r="BW75" s="236"/>
      <c r="BX75" s="232"/>
      <c r="BZ75" s="232"/>
      <c r="CA75" s="236"/>
      <c r="CB75" s="236"/>
      <c r="CC75" s="232"/>
      <c r="CE75" s="232"/>
      <c r="CF75" s="236"/>
      <c r="CG75" s="236"/>
      <c r="CH75" s="232"/>
      <c r="CJ75" s="232"/>
      <c r="CK75" s="236"/>
      <c r="CL75" s="232"/>
      <c r="CM75" s="236"/>
      <c r="CN75" s="232"/>
      <c r="CO75" s="363"/>
      <c r="CP75" s="232">
        <f t="shared" si="61"/>
        <v>0</v>
      </c>
      <c r="CQ75" s="236"/>
      <c r="CR75" s="236"/>
      <c r="CS75" s="232">
        <f t="shared" si="62"/>
        <v>0</v>
      </c>
      <c r="CU75" s="232"/>
      <c r="CV75" s="236"/>
      <c r="CW75" s="236"/>
      <c r="CX75" s="232"/>
      <c r="CZ75" s="232"/>
      <c r="DA75" s="236"/>
      <c r="DB75" s="236"/>
      <c r="DC75" s="232"/>
      <c r="DE75" s="232"/>
      <c r="DF75" s="236"/>
      <c r="DG75" s="236"/>
      <c r="DH75" s="232"/>
      <c r="DJ75" s="232"/>
      <c r="DK75" s="236"/>
      <c r="DL75" s="236"/>
      <c r="DM75" s="232"/>
      <c r="DO75" s="232">
        <f t="shared" si="63"/>
        <v>0</v>
      </c>
      <c r="DP75" s="236"/>
      <c r="DQ75" s="236"/>
      <c r="DR75" s="232">
        <f>SUM(M75,AP75,BS75,CS75)</f>
        <v>0</v>
      </c>
    </row>
    <row r="76" spans="1:122" s="230" customFormat="1" x14ac:dyDescent="0.3">
      <c r="A76" s="224" t="s">
        <v>1063</v>
      </c>
      <c r="B76" s="337" t="s">
        <v>1056</v>
      </c>
      <c r="D76" s="228" t="s">
        <v>929</v>
      </c>
      <c r="E76" s="229"/>
      <c r="F76" s="229"/>
      <c r="G76" s="229"/>
      <c r="H76" s="229"/>
      <c r="I76" s="208"/>
      <c r="J76" s="232">
        <f t="shared" si="57"/>
        <v>0</v>
      </c>
      <c r="K76" s="236"/>
      <c r="L76" s="236"/>
      <c r="M76" s="232">
        <f>SUM(R76,W76,AB76,AI76)</f>
        <v>0</v>
      </c>
      <c r="O76" s="232"/>
      <c r="P76" s="236"/>
      <c r="Q76" s="236"/>
      <c r="R76" s="232"/>
      <c r="T76" s="232"/>
      <c r="U76" s="236"/>
      <c r="V76" s="236"/>
      <c r="W76" s="232"/>
      <c r="Y76" s="232"/>
      <c r="Z76" s="236"/>
      <c r="AA76" s="236"/>
      <c r="AB76" s="232"/>
      <c r="AD76" s="232"/>
      <c r="AE76" s="236"/>
      <c r="AG76" s="232"/>
      <c r="AH76" s="236"/>
      <c r="AI76" s="232"/>
      <c r="AK76" s="232"/>
      <c r="AM76" s="303">
        <f t="shared" si="58"/>
        <v>0</v>
      </c>
      <c r="AN76" s="236"/>
      <c r="AO76" s="236"/>
      <c r="AP76" s="232">
        <f>SUM(AU76,AZ76,BE76,BK76)</f>
        <v>0</v>
      </c>
      <c r="AR76" s="232"/>
      <c r="AS76" s="236"/>
      <c r="AT76" s="236"/>
      <c r="AU76" s="232"/>
      <c r="AW76" s="232"/>
      <c r="AX76" s="236"/>
      <c r="AY76" s="236"/>
      <c r="AZ76" s="232"/>
      <c r="BB76" s="232"/>
      <c r="BC76" s="236"/>
      <c r="BD76" s="236"/>
      <c r="BE76" s="232"/>
      <c r="BG76" s="232"/>
      <c r="BH76" s="236"/>
      <c r="BJ76" s="232"/>
      <c r="BK76" s="232"/>
      <c r="BM76" s="232"/>
      <c r="BP76" s="303">
        <f t="shared" si="59"/>
        <v>0</v>
      </c>
      <c r="BQ76" s="236"/>
      <c r="BR76" s="236"/>
      <c r="BS76" s="232">
        <f t="shared" si="60"/>
        <v>0</v>
      </c>
      <c r="BU76" s="232"/>
      <c r="BV76" s="236"/>
      <c r="BW76" s="236"/>
      <c r="BX76" s="232"/>
      <c r="BZ76" s="232"/>
      <c r="CA76" s="236"/>
      <c r="CB76" s="236"/>
      <c r="CC76" s="232"/>
      <c r="CE76" s="232"/>
      <c r="CF76" s="236"/>
      <c r="CG76" s="236"/>
      <c r="CH76" s="232"/>
      <c r="CJ76" s="232"/>
      <c r="CK76" s="236"/>
      <c r="CL76" s="232"/>
      <c r="CM76" s="236"/>
      <c r="CN76" s="232"/>
      <c r="CO76" s="363"/>
      <c r="CP76" s="232">
        <f t="shared" si="61"/>
        <v>0</v>
      </c>
      <c r="CQ76" s="236"/>
      <c r="CR76" s="236"/>
      <c r="CS76" s="232">
        <f t="shared" si="62"/>
        <v>0</v>
      </c>
      <c r="CU76" s="232"/>
      <c r="CV76" s="236"/>
      <c r="CW76" s="236"/>
      <c r="CX76" s="232"/>
      <c r="CZ76" s="232"/>
      <c r="DA76" s="236"/>
      <c r="DB76" s="236"/>
      <c r="DC76" s="232"/>
      <c r="DE76" s="232"/>
      <c r="DF76" s="236"/>
      <c r="DG76" s="236"/>
      <c r="DH76" s="232"/>
      <c r="DJ76" s="232"/>
      <c r="DK76" s="236"/>
      <c r="DL76" s="236"/>
      <c r="DM76" s="232"/>
      <c r="DO76" s="232">
        <f t="shared" si="63"/>
        <v>0</v>
      </c>
      <c r="DP76" s="236"/>
      <c r="DQ76" s="236"/>
      <c r="DR76" s="232">
        <f>SUM(M76,AP76,BS76,CS76)</f>
        <v>0</v>
      </c>
    </row>
    <row r="77" spans="1:122" s="230" customFormat="1" x14ac:dyDescent="0.3">
      <c r="A77" s="337" t="s">
        <v>981</v>
      </c>
      <c r="B77" s="337"/>
      <c r="D77" s="338" t="s">
        <v>929</v>
      </c>
      <c r="E77" s="339"/>
      <c r="F77" s="339"/>
      <c r="G77" s="339"/>
      <c r="H77" s="339"/>
      <c r="I77" s="334"/>
      <c r="J77" s="232">
        <f t="shared" si="57"/>
        <v>125</v>
      </c>
      <c r="K77" s="236"/>
      <c r="L77" s="236"/>
      <c r="M77" s="232"/>
      <c r="O77" s="253">
        <v>36</v>
      </c>
      <c r="P77" s="236"/>
      <c r="Q77" s="236"/>
      <c r="R77" s="232"/>
      <c r="S77" s="334"/>
      <c r="T77" s="253">
        <v>32</v>
      </c>
      <c r="U77" s="236"/>
      <c r="V77" s="236"/>
      <c r="W77" s="232"/>
      <c r="X77" s="334"/>
      <c r="Y77" s="253">
        <v>36</v>
      </c>
      <c r="Z77" s="236"/>
      <c r="AA77" s="236"/>
      <c r="AB77" s="232"/>
      <c r="AD77" s="232">
        <v>21</v>
      </c>
      <c r="AE77" s="236"/>
      <c r="AG77" s="365" t="s">
        <v>1068</v>
      </c>
      <c r="AH77" s="236"/>
      <c r="AI77" s="232"/>
      <c r="AK77" s="363" t="s">
        <v>1097</v>
      </c>
      <c r="AM77" s="303">
        <f t="shared" si="58"/>
        <v>52</v>
      </c>
      <c r="AN77" s="236"/>
      <c r="AO77" s="236"/>
      <c r="AP77" s="232"/>
      <c r="AR77" s="232">
        <v>18</v>
      </c>
      <c r="AS77" s="236"/>
      <c r="AT77" s="236"/>
      <c r="AU77" s="232"/>
      <c r="AW77" s="232">
        <v>16</v>
      </c>
      <c r="AX77" s="236"/>
      <c r="AY77" s="236"/>
      <c r="AZ77" s="232"/>
      <c r="BB77" s="232">
        <v>18</v>
      </c>
      <c r="BC77" s="236"/>
      <c r="BD77" s="236"/>
      <c r="BE77" s="232"/>
      <c r="BG77" s="232"/>
      <c r="BH77" s="236"/>
      <c r="BJ77" s="232" t="s">
        <v>1068</v>
      </c>
      <c r="BK77" s="232"/>
      <c r="BM77" s="363" t="s">
        <v>1067</v>
      </c>
      <c r="BP77" s="303">
        <f t="shared" si="59"/>
        <v>88</v>
      </c>
      <c r="BQ77" s="236"/>
      <c r="BR77" s="236"/>
      <c r="BS77" s="232"/>
      <c r="BU77" s="232">
        <v>20</v>
      </c>
      <c r="BV77" s="236"/>
      <c r="BW77" s="232"/>
      <c r="BX77" s="232"/>
      <c r="BY77" s="334"/>
      <c r="BZ77" s="232">
        <v>32</v>
      </c>
      <c r="CA77" s="236"/>
      <c r="CB77" s="232"/>
      <c r="CC77" s="232"/>
      <c r="CD77" s="334"/>
      <c r="CE77" s="232">
        <v>36</v>
      </c>
      <c r="CF77" s="236"/>
      <c r="CG77" s="236"/>
      <c r="CH77" s="232"/>
      <c r="CJ77" s="232"/>
      <c r="CK77" s="236"/>
      <c r="CL77" s="364" t="s">
        <v>1071</v>
      </c>
      <c r="CM77" s="236"/>
      <c r="CN77" s="232"/>
      <c r="CO77" s="363" t="s">
        <v>1089</v>
      </c>
      <c r="CP77" s="232"/>
      <c r="CQ77" s="236"/>
      <c r="CR77" s="236"/>
      <c r="CS77" s="232"/>
      <c r="CU77" s="232"/>
      <c r="CV77" s="236"/>
      <c r="CW77" s="236"/>
      <c r="CX77" s="232"/>
      <c r="CZ77" s="232"/>
      <c r="DA77" s="236"/>
      <c r="DB77" s="236"/>
      <c r="DC77" s="232"/>
      <c r="DE77" s="232"/>
      <c r="DF77" s="236"/>
      <c r="DG77" s="236"/>
      <c r="DH77" s="232"/>
      <c r="DJ77" s="232"/>
      <c r="DK77" s="236"/>
      <c r="DL77" s="236"/>
      <c r="DM77" s="232"/>
      <c r="DO77" s="232">
        <f t="shared" si="63"/>
        <v>265</v>
      </c>
      <c r="DP77" s="236"/>
      <c r="DQ77" s="236"/>
      <c r="DR77" s="232"/>
    </row>
    <row r="78" spans="1:122" x14ac:dyDescent="0.3">
      <c r="A78" s="224" t="s">
        <v>1064</v>
      </c>
      <c r="B78" s="337" t="s">
        <v>1094</v>
      </c>
      <c r="D78" s="228" t="s">
        <v>929</v>
      </c>
      <c r="E78" s="229"/>
      <c r="F78" s="229"/>
      <c r="G78" s="229"/>
      <c r="H78" s="229"/>
      <c r="J78" s="232">
        <f t="shared" si="4"/>
        <v>0</v>
      </c>
      <c r="K78" s="236"/>
      <c r="L78" s="236"/>
      <c r="M78" s="232">
        <f>SUM(R78,W78,AB78,AI78)</f>
        <v>0</v>
      </c>
      <c r="O78" s="232"/>
      <c r="P78" s="236"/>
      <c r="Q78" s="236"/>
      <c r="R78" s="232"/>
      <c r="S78" s="230"/>
      <c r="T78" s="232"/>
      <c r="U78" s="236"/>
      <c r="V78" s="236"/>
      <c r="W78" s="232"/>
      <c r="X78" s="230"/>
      <c r="Y78" s="232"/>
      <c r="Z78" s="236"/>
      <c r="AA78" s="236"/>
      <c r="AB78" s="232"/>
      <c r="AC78" s="230"/>
      <c r="AD78" s="232"/>
      <c r="AE78" s="236"/>
      <c r="AF78" s="334"/>
      <c r="AG78" s="232"/>
      <c r="AH78" s="236"/>
      <c r="AI78" s="232"/>
      <c r="AK78" s="232"/>
      <c r="AM78" s="303">
        <f t="shared" si="58"/>
        <v>0</v>
      </c>
      <c r="AN78" s="236"/>
      <c r="AO78" s="236"/>
      <c r="AP78" s="232">
        <f>SUM(AU78,AZ78,BE78,BK78)</f>
        <v>0</v>
      </c>
      <c r="AQ78" s="208"/>
      <c r="AR78" s="232"/>
      <c r="AS78" s="236"/>
      <c r="AT78" s="236"/>
      <c r="AU78" s="232"/>
      <c r="AW78" s="232"/>
      <c r="AX78" s="236"/>
      <c r="AY78" s="236"/>
      <c r="AZ78" s="232"/>
      <c r="BB78" s="232"/>
      <c r="BC78" s="236"/>
      <c r="BD78" s="236"/>
      <c r="BE78" s="232"/>
      <c r="BG78" s="232"/>
      <c r="BH78" s="236"/>
      <c r="BI78" s="334"/>
      <c r="BJ78" s="232"/>
      <c r="BK78" s="232"/>
      <c r="BM78" s="232"/>
      <c r="BP78" s="303">
        <f t="shared" si="59"/>
        <v>0</v>
      </c>
      <c r="BQ78" s="236"/>
      <c r="BR78" s="236"/>
      <c r="BS78" s="232">
        <f t="shared" ref="BS78:BS80" si="64">SUM(BX78,CC78,CH78,CN78)</f>
        <v>0</v>
      </c>
      <c r="BT78" s="208"/>
      <c r="BU78" s="232"/>
      <c r="BV78" s="236"/>
      <c r="BW78" s="236"/>
      <c r="BX78" s="232"/>
      <c r="BZ78" s="232"/>
      <c r="CA78" s="236"/>
      <c r="CB78" s="236"/>
      <c r="CC78" s="232"/>
      <c r="CE78" s="232"/>
      <c r="CF78" s="236"/>
      <c r="CG78" s="236"/>
      <c r="CH78" s="232"/>
      <c r="CJ78" s="232"/>
      <c r="CK78" s="236"/>
      <c r="CL78" s="232"/>
      <c r="CM78" s="236"/>
      <c r="CN78" s="232"/>
      <c r="CO78" s="363"/>
      <c r="CP78" s="232">
        <f t="shared" ref="CP78:CP80" si="65">SUM(CU78,CZ78,DE78,DJ78)</f>
        <v>0</v>
      </c>
      <c r="CQ78" s="236"/>
      <c r="CR78" s="236"/>
      <c r="CS78" s="232">
        <f t="shared" ref="CS78:CS80" si="66">SUM(CX78,DC78,DH78,DM78)</f>
        <v>0</v>
      </c>
      <c r="CU78" s="232"/>
      <c r="CV78" s="236"/>
      <c r="CW78" s="236"/>
      <c r="CX78" s="232"/>
      <c r="CZ78" s="232"/>
      <c r="DA78" s="236"/>
      <c r="DB78" s="236"/>
      <c r="DC78" s="232"/>
      <c r="DE78" s="232"/>
      <c r="DF78" s="236"/>
      <c r="DG78" s="236"/>
      <c r="DH78" s="232"/>
      <c r="DJ78" s="232"/>
      <c r="DK78" s="236"/>
      <c r="DL78" s="236"/>
      <c r="DM78" s="232"/>
      <c r="DO78" s="232">
        <f t="shared" si="63"/>
        <v>0</v>
      </c>
      <c r="DP78" s="236"/>
      <c r="DQ78" s="236"/>
      <c r="DR78" s="232">
        <f>SUM(M78,AP78,BS78,CS78)</f>
        <v>0</v>
      </c>
    </row>
    <row r="79" spans="1:122" x14ac:dyDescent="0.3">
      <c r="A79" s="370" t="s">
        <v>959</v>
      </c>
      <c r="B79" s="224" t="s">
        <v>1095</v>
      </c>
      <c r="D79" s="228" t="s">
        <v>929</v>
      </c>
      <c r="E79" s="229"/>
      <c r="F79" s="229"/>
      <c r="G79" s="229"/>
      <c r="H79" s="229"/>
      <c r="J79" s="309">
        <f t="shared" si="4"/>
        <v>0</v>
      </c>
      <c r="K79" s="309"/>
      <c r="L79" s="309"/>
      <c r="M79" s="309">
        <f>SUM(R79,W79,AB79,AI79)</f>
        <v>0</v>
      </c>
      <c r="N79" s="371"/>
      <c r="O79" s="309"/>
      <c r="P79" s="309"/>
      <c r="Q79" s="309"/>
      <c r="R79" s="309"/>
      <c r="S79" s="371"/>
      <c r="T79" s="309"/>
      <c r="U79" s="309"/>
      <c r="V79" s="309"/>
      <c r="W79" s="309"/>
      <c r="X79" s="371"/>
      <c r="Y79" s="309"/>
      <c r="Z79" s="309"/>
      <c r="AA79" s="309"/>
      <c r="AB79" s="309"/>
      <c r="AC79" s="371"/>
      <c r="AD79" s="309"/>
      <c r="AE79" s="236"/>
      <c r="AF79" s="334"/>
      <c r="AG79" s="232"/>
      <c r="AH79" s="236"/>
      <c r="AI79" s="232"/>
      <c r="AK79" s="232"/>
      <c r="AM79" s="372">
        <f t="shared" ref="AM79:AM80" si="67">SUM(AR79,AW79,BB79,BG79)</f>
        <v>0</v>
      </c>
      <c r="AN79" s="309"/>
      <c r="AO79" s="309"/>
      <c r="AP79" s="309">
        <f>SUM(AU79,AZ79,BE79,BK79)</f>
        <v>0</v>
      </c>
      <c r="AQ79" s="371"/>
      <c r="AR79" s="309"/>
      <c r="AS79" s="309"/>
      <c r="AT79" s="309"/>
      <c r="AU79" s="309"/>
      <c r="AV79" s="371"/>
      <c r="AW79" s="309"/>
      <c r="AX79" s="309"/>
      <c r="AY79" s="309"/>
      <c r="AZ79" s="309"/>
      <c r="BA79" s="371"/>
      <c r="BB79" s="309"/>
      <c r="BC79" s="309"/>
      <c r="BD79" s="309"/>
      <c r="BE79" s="309"/>
      <c r="BF79" s="342"/>
      <c r="BG79" s="309"/>
      <c r="BH79" s="236"/>
      <c r="BI79" s="334"/>
      <c r="BJ79" s="232"/>
      <c r="BK79" s="232"/>
      <c r="BM79" s="232"/>
      <c r="BP79" s="303">
        <f t="shared" ref="BP79:BP80" si="68">SUM(BU79,BZ79,CE79,CJ79)</f>
        <v>0</v>
      </c>
      <c r="BQ79" s="236"/>
      <c r="BR79" s="236"/>
      <c r="BS79" s="232">
        <f t="shared" si="64"/>
        <v>0</v>
      </c>
      <c r="BT79" s="208"/>
      <c r="BU79" s="232"/>
      <c r="BV79" s="236"/>
      <c r="BW79" s="236"/>
      <c r="BX79" s="232"/>
      <c r="BZ79" s="232"/>
      <c r="CA79" s="236"/>
      <c r="CB79" s="236"/>
      <c r="CC79" s="232"/>
      <c r="CE79" s="232"/>
      <c r="CF79" s="236"/>
      <c r="CG79" s="236"/>
      <c r="CH79" s="232"/>
      <c r="CJ79" s="232"/>
      <c r="CK79" s="236"/>
      <c r="CL79" s="232"/>
      <c r="CM79" s="236"/>
      <c r="CN79" s="232"/>
      <c r="CO79" s="363"/>
      <c r="CP79" s="232">
        <f t="shared" si="65"/>
        <v>0</v>
      </c>
      <c r="CQ79" s="236"/>
      <c r="CR79" s="236"/>
      <c r="CS79" s="232">
        <f t="shared" si="66"/>
        <v>0</v>
      </c>
      <c r="CU79" s="232"/>
      <c r="CV79" s="236"/>
      <c r="CW79" s="236"/>
      <c r="CX79" s="232"/>
      <c r="CZ79" s="232"/>
      <c r="DA79" s="236"/>
      <c r="DB79" s="236"/>
      <c r="DC79" s="232"/>
      <c r="DE79" s="232"/>
      <c r="DF79" s="236"/>
      <c r="DG79" s="236"/>
      <c r="DH79" s="232"/>
      <c r="DJ79" s="232"/>
      <c r="DK79" s="236"/>
      <c r="DL79" s="236"/>
      <c r="DM79" s="232"/>
      <c r="DO79" s="232">
        <f t="shared" si="63"/>
        <v>0</v>
      </c>
      <c r="DP79" s="236"/>
      <c r="DQ79" s="236"/>
      <c r="DR79" s="232">
        <f>SUM(M79,AP79,BS79,CS79)</f>
        <v>0</v>
      </c>
    </row>
    <row r="80" spans="1:122" s="230" customFormat="1" x14ac:dyDescent="0.3">
      <c r="A80" s="224" t="s">
        <v>1065</v>
      </c>
      <c r="B80" s="224" t="s">
        <v>1096</v>
      </c>
      <c r="D80" s="228"/>
      <c r="E80" s="229"/>
      <c r="F80" s="229"/>
      <c r="G80" s="229"/>
      <c r="H80" s="229"/>
      <c r="I80" s="208"/>
      <c r="J80" s="232">
        <f t="shared" si="4"/>
        <v>0</v>
      </c>
      <c r="K80" s="236"/>
      <c r="L80" s="236"/>
      <c r="M80" s="232">
        <f>SUM(R80,W80,AB80,AI80)</f>
        <v>0</v>
      </c>
      <c r="O80" s="232"/>
      <c r="P80" s="236"/>
      <c r="Q80" s="236"/>
      <c r="R80" s="232"/>
      <c r="T80" s="232"/>
      <c r="U80" s="236"/>
      <c r="V80" s="236"/>
      <c r="W80" s="232"/>
      <c r="Y80" s="232"/>
      <c r="Z80" s="236"/>
      <c r="AA80" s="236"/>
      <c r="AB80" s="232"/>
      <c r="AD80" s="232"/>
      <c r="AE80" s="236"/>
      <c r="AG80" s="232"/>
      <c r="AH80" s="236"/>
      <c r="AI80" s="232"/>
      <c r="AK80" s="232"/>
      <c r="AM80" s="303">
        <f t="shared" si="67"/>
        <v>0</v>
      </c>
      <c r="AN80" s="236"/>
      <c r="AO80" s="236"/>
      <c r="AP80" s="232">
        <f>SUM(AU80,AZ80,BE80,BK80)</f>
        <v>0</v>
      </c>
      <c r="AR80" s="232"/>
      <c r="AS80" s="236"/>
      <c r="AT80" s="236"/>
      <c r="AU80" s="232"/>
      <c r="AW80" s="232"/>
      <c r="AX80" s="236"/>
      <c r="AY80" s="236"/>
      <c r="AZ80" s="232"/>
      <c r="BB80" s="232"/>
      <c r="BC80" s="236"/>
      <c r="BD80" s="236"/>
      <c r="BE80" s="232"/>
      <c r="BG80" s="232"/>
      <c r="BH80" s="236"/>
      <c r="BJ80" s="232"/>
      <c r="BK80" s="232"/>
      <c r="BM80" s="232"/>
      <c r="BP80" s="303">
        <f t="shared" si="68"/>
        <v>0</v>
      </c>
      <c r="BQ80" s="236"/>
      <c r="BR80" s="236"/>
      <c r="BS80" s="232">
        <f t="shared" si="64"/>
        <v>0</v>
      </c>
      <c r="BU80" s="232"/>
      <c r="BV80" s="236"/>
      <c r="BW80" s="236"/>
      <c r="BX80" s="232"/>
      <c r="BZ80" s="232"/>
      <c r="CA80" s="236"/>
      <c r="CB80" s="236"/>
      <c r="CC80" s="232"/>
      <c r="CE80" s="232"/>
      <c r="CF80" s="236"/>
      <c r="CG80" s="236"/>
      <c r="CH80" s="232"/>
      <c r="CJ80" s="232"/>
      <c r="CK80" s="236"/>
      <c r="CL80" s="232"/>
      <c r="CM80" s="236"/>
      <c r="CN80" s="232"/>
      <c r="CO80" s="363"/>
      <c r="CP80" s="232">
        <f t="shared" si="65"/>
        <v>0</v>
      </c>
      <c r="CQ80" s="236"/>
      <c r="CR80" s="236"/>
      <c r="CS80" s="232">
        <f t="shared" si="66"/>
        <v>0</v>
      </c>
      <c r="CU80" s="232"/>
      <c r="CV80" s="236"/>
      <c r="CW80" s="236"/>
      <c r="CX80" s="232"/>
      <c r="CZ80" s="232"/>
      <c r="DA80" s="236"/>
      <c r="DB80" s="236"/>
      <c r="DC80" s="232"/>
      <c r="DE80" s="232"/>
      <c r="DF80" s="236"/>
      <c r="DG80" s="236"/>
      <c r="DH80" s="232"/>
      <c r="DJ80" s="232"/>
      <c r="DK80" s="236"/>
      <c r="DL80" s="236"/>
      <c r="DM80" s="232"/>
      <c r="DO80" s="232">
        <f t="shared" si="63"/>
        <v>0</v>
      </c>
      <c r="DP80" s="236"/>
      <c r="DQ80" s="236"/>
      <c r="DR80" s="232">
        <f>SUM(M80,AP80,BS80,CS80)</f>
        <v>0</v>
      </c>
    </row>
    <row r="81" spans="1:122" s="208" customFormat="1" x14ac:dyDescent="0.3">
      <c r="A81" s="350" t="s">
        <v>982</v>
      </c>
      <c r="D81" s="218"/>
      <c r="J81" s="252"/>
      <c r="K81" s="252"/>
      <c r="L81" s="252"/>
      <c r="M81" s="252"/>
      <c r="O81" s="232">
        <f>SUM(O17:O80)/O11</f>
        <v>22</v>
      </c>
      <c r="P81" s="252"/>
      <c r="Q81" s="252"/>
      <c r="R81" s="252"/>
      <c r="T81" s="232">
        <f>SUM(T17:T80)/T11</f>
        <v>22</v>
      </c>
      <c r="U81" s="252"/>
      <c r="V81" s="252"/>
      <c r="W81" s="252"/>
      <c r="Y81" s="232">
        <f>SUM(Y17:Y80)/Y11</f>
        <v>23</v>
      </c>
      <c r="Z81" s="252"/>
      <c r="AA81" s="252"/>
      <c r="AB81" s="252"/>
      <c r="AD81" s="232"/>
      <c r="AE81" s="252"/>
      <c r="AF81" s="334"/>
      <c r="AG81" s="252"/>
      <c r="AH81" s="252"/>
      <c r="AI81" s="252"/>
      <c r="AK81" s="252"/>
      <c r="AL81" s="334"/>
      <c r="AM81" s="252"/>
      <c r="AN81" s="252"/>
      <c r="AO81" s="252"/>
      <c r="AP81" s="252"/>
      <c r="AR81" s="232">
        <f>SUM(AR17:AR80)/9</f>
        <v>14</v>
      </c>
      <c r="AS81" s="232">
        <f>SUM(AS17:AS80)/8</f>
        <v>0</v>
      </c>
      <c r="AT81" s="232">
        <f>SUM(AT17:AT80)/8</f>
        <v>0</v>
      </c>
      <c r="AU81" s="232">
        <f>SUM(AU17:AU80)/8</f>
        <v>0</v>
      </c>
      <c r="AV81" s="232"/>
      <c r="AW81" s="232">
        <f>SUM(AW17:AW80)/8</f>
        <v>18</v>
      </c>
      <c r="AX81" s="232">
        <f>SUM(AX17:AX80)/8</f>
        <v>0</v>
      </c>
      <c r="AY81" s="232">
        <f>SUM(AY17:AY80)/8</f>
        <v>0</v>
      </c>
      <c r="AZ81" s="232">
        <f>SUM(AZ17:AZ80)/8</f>
        <v>0</v>
      </c>
      <c r="BA81" s="232"/>
      <c r="BB81" s="232">
        <f>SUM(BB17:BB80)/9</f>
        <v>17</v>
      </c>
      <c r="BC81" s="252"/>
      <c r="BD81" s="252"/>
      <c r="BE81" s="252"/>
      <c r="BG81" s="252"/>
      <c r="BH81" s="252"/>
      <c r="BI81" s="334"/>
      <c r="BJ81" s="252"/>
      <c r="BK81" s="252"/>
      <c r="BL81" s="334"/>
      <c r="BM81" s="252"/>
      <c r="BP81" s="252"/>
      <c r="BQ81" s="252"/>
      <c r="BR81" s="252"/>
      <c r="BS81" s="252"/>
      <c r="BU81" s="232">
        <f>SUM(BU17:BU80)/5</f>
        <v>17</v>
      </c>
      <c r="BV81" s="232">
        <f>SUM(BV17:BV80)/5</f>
        <v>0</v>
      </c>
      <c r="BW81" s="232">
        <f>SUM(BW17:BW80)/5</f>
        <v>0</v>
      </c>
      <c r="BX81" s="232">
        <f>SUM(BX17:BX80)/5</f>
        <v>0</v>
      </c>
      <c r="BY81" s="232"/>
      <c r="BZ81" s="232">
        <f>SUM(BZ17:BZ80)/8</f>
        <v>20</v>
      </c>
      <c r="CA81" s="232">
        <f>SUM(CA17:CA80)/5</f>
        <v>0</v>
      </c>
      <c r="CB81" s="232">
        <f>SUM(CB17:CB80)/5</f>
        <v>0</v>
      </c>
      <c r="CC81" s="232">
        <f>SUM(CC17:CC80)/5</f>
        <v>0</v>
      </c>
      <c r="CD81" s="232"/>
      <c r="CE81" s="232">
        <f>SUM(CE17:CE80)/9</f>
        <v>22.555555555555557</v>
      </c>
      <c r="CF81" s="252"/>
      <c r="CG81" s="252"/>
      <c r="CH81" s="252"/>
      <c r="CJ81" s="252"/>
      <c r="CK81" s="252"/>
      <c r="CL81" s="252"/>
      <c r="CM81" s="252"/>
      <c r="CN81" s="252"/>
      <c r="CO81" s="252"/>
      <c r="CP81" s="252"/>
      <c r="CQ81" s="252"/>
      <c r="CR81" s="252"/>
      <c r="CS81" s="252"/>
      <c r="CU81" s="252"/>
      <c r="CV81" s="252"/>
      <c r="CW81" s="252"/>
      <c r="CX81" s="252"/>
      <c r="CZ81" s="252"/>
      <c r="DA81" s="252"/>
      <c r="DB81" s="252"/>
      <c r="DC81" s="252"/>
      <c r="DE81" s="252"/>
      <c r="DF81" s="252"/>
      <c r="DG81" s="252"/>
      <c r="DH81" s="252"/>
      <c r="DJ81" s="252"/>
      <c r="DK81" s="252"/>
      <c r="DL81" s="252"/>
      <c r="DM81" s="252"/>
      <c r="DO81" s="252"/>
      <c r="DP81" s="252"/>
      <c r="DQ81" s="252"/>
      <c r="DR81" s="252"/>
    </row>
    <row r="82" spans="1:122" s="250" customFormat="1" ht="28.8" x14ac:dyDescent="0.3">
      <c r="A82" s="219" t="s">
        <v>0</v>
      </c>
      <c r="B82" s="220" t="s">
        <v>179</v>
      </c>
      <c r="C82" s="221"/>
      <c r="D82" s="222"/>
      <c r="E82" s="223"/>
      <c r="F82" s="223"/>
      <c r="G82" s="223"/>
      <c r="H82" s="223"/>
      <c r="I82" s="221"/>
      <c r="J82" s="238"/>
      <c r="K82" s="238"/>
      <c r="L82" s="238"/>
      <c r="M82" s="238"/>
      <c r="N82" s="221"/>
      <c r="O82" s="238"/>
      <c r="P82" s="238"/>
      <c r="Q82" s="238"/>
      <c r="R82" s="238"/>
      <c r="S82" s="221"/>
      <c r="T82" s="238"/>
      <c r="U82" s="238"/>
      <c r="V82" s="238"/>
      <c r="W82" s="238"/>
      <c r="X82" s="221"/>
      <c r="Y82" s="238"/>
      <c r="Z82" s="238"/>
      <c r="AA82" s="238"/>
      <c r="AB82" s="238"/>
      <c r="AD82" s="238"/>
      <c r="AE82" s="341"/>
      <c r="AF82" s="221"/>
      <c r="AG82" s="238"/>
      <c r="AH82" s="238"/>
      <c r="AI82" s="238"/>
      <c r="AK82" s="341"/>
      <c r="AM82" s="238"/>
      <c r="AN82" s="238"/>
      <c r="AO82" s="238"/>
      <c r="AP82" s="238"/>
      <c r="AQ82" s="221"/>
      <c r="AR82" s="238"/>
      <c r="AS82" s="238"/>
      <c r="AT82" s="238"/>
      <c r="AU82" s="238"/>
      <c r="AV82" s="221"/>
      <c r="AW82" s="238"/>
      <c r="AX82" s="238"/>
      <c r="AY82" s="238"/>
      <c r="AZ82" s="238"/>
      <c r="BA82" s="221"/>
      <c r="BB82" s="238"/>
      <c r="BC82" s="238"/>
      <c r="BD82" s="238"/>
      <c r="BE82" s="238"/>
      <c r="BG82" s="238"/>
      <c r="BH82" s="341"/>
      <c r="BI82" s="221"/>
      <c r="BJ82" s="341"/>
      <c r="BK82" s="238"/>
      <c r="BM82" s="341"/>
      <c r="BP82" s="238"/>
      <c r="BQ82" s="238"/>
      <c r="BR82" s="238"/>
      <c r="BS82" s="238"/>
      <c r="BT82" s="221"/>
      <c r="BU82" s="238"/>
      <c r="BV82" s="238"/>
      <c r="BW82" s="238"/>
      <c r="BX82" s="238"/>
      <c r="BY82" s="221"/>
      <c r="BZ82" s="238"/>
      <c r="CA82" s="238"/>
      <c r="CB82" s="238"/>
      <c r="CC82" s="238"/>
      <c r="CD82" s="221"/>
      <c r="CE82" s="238"/>
      <c r="CF82" s="238"/>
      <c r="CG82" s="238"/>
      <c r="CH82" s="238"/>
      <c r="CJ82" s="238"/>
      <c r="CK82" s="341"/>
      <c r="CL82" s="238"/>
      <c r="CM82" s="238"/>
      <c r="CN82" s="238"/>
      <c r="CO82" s="341"/>
      <c r="CP82" s="238"/>
      <c r="CQ82" s="238"/>
      <c r="CR82" s="238"/>
      <c r="CS82" s="238"/>
      <c r="CU82" s="238"/>
      <c r="CV82" s="238"/>
      <c r="CW82" s="238"/>
      <c r="CX82" s="238"/>
      <c r="CY82" s="221"/>
      <c r="CZ82" s="238"/>
      <c r="DA82" s="238"/>
      <c r="DB82" s="238"/>
      <c r="DC82" s="238"/>
      <c r="DD82" s="221"/>
      <c r="DE82" s="238"/>
      <c r="DF82" s="238"/>
      <c r="DG82" s="238"/>
      <c r="DH82" s="238"/>
      <c r="DJ82" s="238"/>
      <c r="DK82" s="238"/>
      <c r="DL82" s="238"/>
      <c r="DM82" s="238"/>
      <c r="DO82" s="238"/>
      <c r="DP82" s="238"/>
      <c r="DQ82" s="238"/>
      <c r="DR82" s="238"/>
    </row>
    <row r="83" spans="1:122" x14ac:dyDescent="0.3">
      <c r="A83" s="231" t="s">
        <v>975</v>
      </c>
      <c r="B83" s="231"/>
      <c r="D83" s="228" t="s">
        <v>0</v>
      </c>
      <c r="E83" s="229"/>
      <c r="F83" s="229"/>
      <c r="G83" s="229"/>
      <c r="H83" s="229"/>
      <c r="J83" s="236"/>
      <c r="K83" s="232">
        <f>SUM(P83,U83,Z83,AE83)</f>
        <v>100</v>
      </c>
      <c r="L83" s="236"/>
      <c r="M83" s="236"/>
      <c r="O83" s="236"/>
      <c r="P83" s="232">
        <v>36</v>
      </c>
      <c r="Q83" s="236"/>
      <c r="R83" s="236"/>
      <c r="T83" s="236"/>
      <c r="U83" s="232">
        <v>64</v>
      </c>
      <c r="V83" s="236"/>
      <c r="W83" s="236"/>
      <c r="Y83" s="236"/>
      <c r="Z83" s="232"/>
      <c r="AA83" s="236"/>
      <c r="AB83" s="236"/>
      <c r="AD83" s="236"/>
      <c r="AE83" s="232"/>
      <c r="AF83" s="334"/>
      <c r="AG83" s="232"/>
      <c r="AH83" s="236"/>
      <c r="AI83" s="236"/>
      <c r="AK83" s="232"/>
      <c r="AM83" s="304"/>
      <c r="AN83" s="232">
        <f>SUM(AS83,AX83,BC83,BI83)</f>
        <v>0</v>
      </c>
      <c r="AO83" s="236"/>
      <c r="AP83" s="236"/>
      <c r="AQ83" s="208"/>
      <c r="AR83" s="236"/>
      <c r="AS83" s="232"/>
      <c r="AT83" s="236"/>
      <c r="AU83" s="236"/>
      <c r="AW83" s="236"/>
      <c r="AX83" s="232"/>
      <c r="AY83" s="236"/>
      <c r="AZ83" s="236"/>
      <c r="BB83" s="236"/>
      <c r="BC83" s="232"/>
      <c r="BD83" s="236"/>
      <c r="BE83" s="236"/>
      <c r="BG83" s="236"/>
      <c r="BH83" s="232"/>
      <c r="BI83" s="334"/>
      <c r="BJ83" s="232"/>
      <c r="BK83" s="236"/>
      <c r="BM83" s="232"/>
      <c r="BP83" s="304"/>
      <c r="BQ83" s="232">
        <f>SUM(BV83,CA83,CF83,CL83)</f>
        <v>0</v>
      </c>
      <c r="BR83" s="236"/>
      <c r="BS83" s="236"/>
      <c r="BT83" s="208"/>
      <c r="BU83" s="236"/>
      <c r="BV83" s="232"/>
      <c r="BW83" s="236"/>
      <c r="BX83" s="236"/>
      <c r="BZ83" s="236"/>
      <c r="CA83" s="232"/>
      <c r="CB83" s="236"/>
      <c r="CC83" s="236"/>
      <c r="CE83" s="236"/>
      <c r="CF83" s="232"/>
      <c r="CG83" s="236"/>
      <c r="CH83" s="236"/>
      <c r="CJ83" s="236"/>
      <c r="CK83" s="232"/>
      <c r="CL83" s="232"/>
      <c r="CM83" s="236"/>
      <c r="CN83" s="236"/>
      <c r="CO83" s="232"/>
      <c r="CP83" s="236"/>
      <c r="CQ83" s="232">
        <f>SUM(CV83,DA83,DF83,DK83)</f>
        <v>0</v>
      </c>
      <c r="CR83" s="236"/>
      <c r="CS83" s="236"/>
      <c r="CU83" s="236"/>
      <c r="CV83" s="232"/>
      <c r="CW83" s="236"/>
      <c r="CX83" s="236"/>
      <c r="CZ83" s="236"/>
      <c r="DA83" s="232"/>
      <c r="DB83" s="236"/>
      <c r="DC83" s="236"/>
      <c r="DE83" s="236"/>
      <c r="DF83" s="232"/>
      <c r="DG83" s="236"/>
      <c r="DH83" s="236"/>
      <c r="DJ83" s="236"/>
      <c r="DK83" s="232"/>
      <c r="DL83" s="236"/>
      <c r="DM83" s="236"/>
      <c r="DO83" s="236"/>
      <c r="DP83" s="232">
        <f t="shared" ref="DP83:DP88" si="69">SUM(K83,AN83,BQ83,CQ83)</f>
        <v>100</v>
      </c>
      <c r="DQ83" s="236"/>
      <c r="DR83" s="236"/>
    </row>
    <row r="84" spans="1:122" s="336" customFormat="1" x14ac:dyDescent="0.3">
      <c r="A84" s="340" t="s">
        <v>1032</v>
      </c>
      <c r="B84" s="340"/>
      <c r="C84" s="334"/>
      <c r="D84" s="338" t="s">
        <v>0</v>
      </c>
      <c r="E84" s="339"/>
      <c r="F84" s="339"/>
      <c r="G84" s="339"/>
      <c r="H84" s="339"/>
      <c r="I84" s="334"/>
      <c r="J84" s="236"/>
      <c r="K84" s="232">
        <f>SUM(P84,U84,Z84,AE84)</f>
        <v>232</v>
      </c>
      <c r="L84" s="236"/>
      <c r="M84" s="236"/>
      <c r="N84" s="334"/>
      <c r="O84" s="236"/>
      <c r="P84" s="232"/>
      <c r="Q84" s="236"/>
      <c r="R84" s="236"/>
      <c r="S84" s="334"/>
      <c r="T84" s="236"/>
      <c r="U84" s="232"/>
      <c r="V84" s="236"/>
      <c r="W84" s="236"/>
      <c r="X84" s="334"/>
      <c r="Y84" s="236"/>
      <c r="Z84" s="232"/>
      <c r="AA84" s="236"/>
      <c r="AB84" s="236"/>
      <c r="AD84" s="236"/>
      <c r="AE84" s="232">
        <v>232</v>
      </c>
      <c r="AF84" s="334"/>
      <c r="AG84" s="232"/>
      <c r="AH84" s="236"/>
      <c r="AI84" s="236"/>
      <c r="AK84" s="232"/>
      <c r="AM84" s="333"/>
      <c r="AN84" s="232"/>
      <c r="AO84" s="236"/>
      <c r="AP84" s="236"/>
      <c r="AQ84" s="334"/>
      <c r="AR84" s="236"/>
      <c r="AS84" s="232"/>
      <c r="AT84" s="236"/>
      <c r="AU84" s="236"/>
      <c r="AV84" s="334"/>
      <c r="AW84" s="236"/>
      <c r="AX84" s="232"/>
      <c r="AY84" s="236"/>
      <c r="AZ84" s="236"/>
      <c r="BA84" s="334"/>
      <c r="BB84" s="236"/>
      <c r="BC84" s="232"/>
      <c r="BD84" s="236"/>
      <c r="BE84" s="236"/>
      <c r="BG84" s="236"/>
      <c r="BH84" s="232"/>
      <c r="BI84" s="334"/>
      <c r="BJ84" s="232"/>
      <c r="BK84" s="236"/>
      <c r="BM84" s="232"/>
      <c r="BP84" s="333"/>
      <c r="BQ84" s="232"/>
      <c r="BR84" s="236"/>
      <c r="BS84" s="236"/>
      <c r="BT84" s="334"/>
      <c r="BU84" s="236"/>
      <c r="BV84" s="232"/>
      <c r="BW84" s="236"/>
      <c r="BX84" s="236"/>
      <c r="BY84" s="334"/>
      <c r="BZ84" s="236"/>
      <c r="CA84" s="232"/>
      <c r="CB84" s="236"/>
      <c r="CC84" s="236"/>
      <c r="CD84" s="334"/>
      <c r="CE84" s="236"/>
      <c r="CF84" s="232"/>
      <c r="CG84" s="236"/>
      <c r="CH84" s="236"/>
      <c r="CJ84" s="236"/>
      <c r="CK84" s="232"/>
      <c r="CL84" s="232"/>
      <c r="CM84" s="236"/>
      <c r="CN84" s="236"/>
      <c r="CO84" s="232"/>
      <c r="CP84" s="236"/>
      <c r="CQ84" s="232"/>
      <c r="CR84" s="236"/>
      <c r="CS84" s="236"/>
      <c r="CU84" s="236"/>
      <c r="CV84" s="232"/>
      <c r="CW84" s="236"/>
      <c r="CX84" s="236"/>
      <c r="CY84" s="334"/>
      <c r="CZ84" s="236"/>
      <c r="DA84" s="232"/>
      <c r="DB84" s="236"/>
      <c r="DC84" s="236"/>
      <c r="DD84" s="334"/>
      <c r="DE84" s="236"/>
      <c r="DF84" s="232"/>
      <c r="DG84" s="236"/>
      <c r="DH84" s="236"/>
      <c r="DJ84" s="236"/>
      <c r="DK84" s="232"/>
      <c r="DL84" s="236"/>
      <c r="DM84" s="236"/>
      <c r="DO84" s="236"/>
      <c r="DP84" s="232">
        <f t="shared" si="69"/>
        <v>232</v>
      </c>
      <c r="DQ84" s="236"/>
      <c r="DR84" s="236"/>
    </row>
    <row r="85" spans="1:122" x14ac:dyDescent="0.3">
      <c r="A85" s="231" t="s">
        <v>976</v>
      </c>
      <c r="B85" s="231"/>
      <c r="D85" s="228" t="s">
        <v>0</v>
      </c>
      <c r="E85" s="229"/>
      <c r="F85" s="229"/>
      <c r="G85" s="229"/>
      <c r="H85" s="229"/>
      <c r="J85" s="236"/>
      <c r="K85" s="232">
        <f>SUM(P85,U85,Z85,AG85)</f>
        <v>0</v>
      </c>
      <c r="L85" s="236"/>
      <c r="M85" s="236"/>
      <c r="O85" s="236"/>
      <c r="P85" s="232"/>
      <c r="Q85" s="236"/>
      <c r="R85" s="236"/>
      <c r="T85" s="236"/>
      <c r="U85" s="232"/>
      <c r="V85" s="236"/>
      <c r="W85" s="236"/>
      <c r="Y85" s="236"/>
      <c r="Z85" s="232"/>
      <c r="AA85" s="236"/>
      <c r="AB85" s="236"/>
      <c r="AD85" s="236"/>
      <c r="AE85" s="232"/>
      <c r="AF85" s="334"/>
      <c r="AG85" s="232"/>
      <c r="AH85" s="236"/>
      <c r="AI85" s="236"/>
      <c r="AK85" s="232"/>
      <c r="AM85" s="304"/>
      <c r="AN85" s="232">
        <f>SUM(AS85,AX85,BC85,BH85)</f>
        <v>160</v>
      </c>
      <c r="AO85" s="236"/>
      <c r="AP85" s="236"/>
      <c r="AQ85" s="208"/>
      <c r="AR85" s="236"/>
      <c r="AS85" s="232">
        <v>32</v>
      </c>
      <c r="AT85" s="236"/>
      <c r="AU85" s="236"/>
      <c r="AW85" s="236"/>
      <c r="AX85" s="232">
        <v>72</v>
      </c>
      <c r="AY85" s="309"/>
      <c r="AZ85" s="309"/>
      <c r="BA85" s="334"/>
      <c r="BB85" s="236"/>
      <c r="BC85" s="232">
        <v>56</v>
      </c>
      <c r="BD85" s="236"/>
      <c r="BE85" s="236"/>
      <c r="BG85" s="236"/>
      <c r="BH85" s="232"/>
      <c r="BI85" s="334"/>
      <c r="BJ85" s="232"/>
      <c r="BK85" s="236"/>
      <c r="BM85" s="232"/>
      <c r="BP85" s="304"/>
      <c r="BQ85" s="232">
        <f t="shared" ref="BQ85:BQ87" si="70">SUM(BV85,CA85,CF85,CL85)</f>
        <v>0</v>
      </c>
      <c r="BR85" s="236"/>
      <c r="BS85" s="236"/>
      <c r="BT85" s="208"/>
      <c r="BU85" s="236"/>
      <c r="BV85" s="232"/>
      <c r="BW85" s="236"/>
      <c r="BX85" s="236"/>
      <c r="BZ85" s="236"/>
      <c r="CA85" s="232"/>
      <c r="CB85" s="236"/>
      <c r="CC85" s="236"/>
      <c r="CE85" s="236"/>
      <c r="CF85" s="232"/>
      <c r="CG85" s="236"/>
      <c r="CH85" s="236"/>
      <c r="CJ85" s="236"/>
      <c r="CK85" s="232"/>
      <c r="CL85" s="232"/>
      <c r="CM85" s="236"/>
      <c r="CN85" s="236"/>
      <c r="CO85" s="232"/>
      <c r="CP85" s="236"/>
      <c r="CQ85" s="232">
        <f t="shared" ref="CQ85:CQ88" si="71">SUM(CV85,DA85,DF85,DK85)</f>
        <v>0</v>
      </c>
      <c r="CR85" s="236"/>
      <c r="CS85" s="236"/>
      <c r="CU85" s="236"/>
      <c r="CV85" s="232"/>
      <c r="CW85" s="236"/>
      <c r="CX85" s="236"/>
      <c r="CZ85" s="236"/>
      <c r="DA85" s="232"/>
      <c r="DB85" s="236"/>
      <c r="DC85" s="236"/>
      <c r="DE85" s="236"/>
      <c r="DF85" s="232"/>
      <c r="DG85" s="236"/>
      <c r="DH85" s="236"/>
      <c r="DJ85" s="236"/>
      <c r="DK85" s="232"/>
      <c r="DL85" s="236"/>
      <c r="DM85" s="236"/>
      <c r="DO85" s="236"/>
      <c r="DP85" s="232">
        <f t="shared" si="69"/>
        <v>160</v>
      </c>
      <c r="DQ85" s="236"/>
      <c r="DR85" s="236"/>
    </row>
    <row r="86" spans="1:122" x14ac:dyDescent="0.3">
      <c r="A86" s="231" t="s">
        <v>977</v>
      </c>
      <c r="B86" s="231"/>
      <c r="D86" s="228" t="s">
        <v>0</v>
      </c>
      <c r="E86" s="229"/>
      <c r="F86" s="229"/>
      <c r="G86" s="229"/>
      <c r="H86" s="229"/>
      <c r="J86" s="236"/>
      <c r="K86" s="232">
        <f>SUM(P86,U86,Z86,AG86)</f>
        <v>0</v>
      </c>
      <c r="L86" s="236"/>
      <c r="M86" s="236"/>
      <c r="O86" s="236"/>
      <c r="P86" s="232"/>
      <c r="Q86" s="236"/>
      <c r="R86" s="236"/>
      <c r="T86" s="236"/>
      <c r="U86" s="232"/>
      <c r="V86" s="236"/>
      <c r="W86" s="236"/>
      <c r="Y86" s="236"/>
      <c r="Z86" s="232"/>
      <c r="AA86" s="236"/>
      <c r="AB86" s="236"/>
      <c r="AD86" s="236"/>
      <c r="AE86" s="232"/>
      <c r="AF86" s="334"/>
      <c r="AG86" s="232"/>
      <c r="AH86" s="236"/>
      <c r="AI86" s="236"/>
      <c r="AK86" s="232"/>
      <c r="AM86" s="304"/>
      <c r="AN86" s="232">
        <f>SUM(AS86,AX86,BC86,BH86)</f>
        <v>304</v>
      </c>
      <c r="AO86" s="236"/>
      <c r="AP86" s="236"/>
      <c r="AQ86" s="208"/>
      <c r="AR86" s="236"/>
      <c r="AS86" s="232"/>
      <c r="AT86" s="236"/>
      <c r="AU86" s="236"/>
      <c r="AW86" s="236"/>
      <c r="AX86" s="232"/>
      <c r="AY86" s="236"/>
      <c r="AZ86" s="236"/>
      <c r="BB86" s="236"/>
      <c r="BC86" s="232"/>
      <c r="BD86" s="236"/>
      <c r="BE86" s="236"/>
      <c r="BG86" s="236"/>
      <c r="BH86" s="232">
        <v>304</v>
      </c>
      <c r="BI86" s="334"/>
      <c r="BJ86" s="232"/>
      <c r="BK86" s="236"/>
      <c r="BM86" s="232"/>
      <c r="BP86" s="304"/>
      <c r="BQ86" s="232">
        <f t="shared" si="70"/>
        <v>0</v>
      </c>
      <c r="BR86" s="236"/>
      <c r="BS86" s="236"/>
      <c r="BT86" s="208"/>
      <c r="BU86" s="236"/>
      <c r="BV86" s="232"/>
      <c r="BW86" s="236"/>
      <c r="BX86" s="236"/>
      <c r="BZ86" s="236"/>
      <c r="CA86" s="232"/>
      <c r="CB86" s="236"/>
      <c r="CC86" s="236"/>
      <c r="CE86" s="236"/>
      <c r="CF86" s="232"/>
      <c r="CG86" s="236"/>
      <c r="CH86" s="236"/>
      <c r="CJ86" s="236"/>
      <c r="CK86" s="232"/>
      <c r="CL86" s="232"/>
      <c r="CM86" s="236"/>
      <c r="CN86" s="236"/>
      <c r="CO86" s="232"/>
      <c r="CP86" s="236"/>
      <c r="CQ86" s="232">
        <f t="shared" si="71"/>
        <v>0</v>
      </c>
      <c r="CR86" s="236"/>
      <c r="CS86" s="236"/>
      <c r="CU86" s="236"/>
      <c r="CV86" s="232"/>
      <c r="CW86" s="236"/>
      <c r="CX86" s="236"/>
      <c r="CZ86" s="236"/>
      <c r="DA86" s="232"/>
      <c r="DB86" s="236"/>
      <c r="DC86" s="236"/>
      <c r="DE86" s="236"/>
      <c r="DF86" s="232"/>
      <c r="DG86" s="236"/>
      <c r="DH86" s="236"/>
      <c r="DJ86" s="236"/>
      <c r="DK86" s="232"/>
      <c r="DL86" s="236"/>
      <c r="DM86" s="236"/>
      <c r="DO86" s="236"/>
      <c r="DP86" s="232">
        <f t="shared" si="69"/>
        <v>304</v>
      </c>
      <c r="DQ86" s="236"/>
      <c r="DR86" s="236"/>
    </row>
    <row r="87" spans="1:122" s="336" customFormat="1" x14ac:dyDescent="0.3">
      <c r="A87" s="340" t="s">
        <v>979</v>
      </c>
      <c r="B87" s="340"/>
      <c r="C87" s="334"/>
      <c r="D87" s="338" t="s">
        <v>0</v>
      </c>
      <c r="E87" s="339"/>
      <c r="F87" s="339"/>
      <c r="G87" s="339"/>
      <c r="H87" s="339"/>
      <c r="I87" s="334"/>
      <c r="J87" s="236"/>
      <c r="K87" s="232"/>
      <c r="L87" s="236"/>
      <c r="M87" s="236"/>
      <c r="N87" s="334"/>
      <c r="O87" s="236"/>
      <c r="P87" s="232"/>
      <c r="Q87" s="236"/>
      <c r="R87" s="236"/>
      <c r="S87" s="334"/>
      <c r="T87" s="236"/>
      <c r="U87" s="232"/>
      <c r="V87" s="236"/>
      <c r="W87" s="236"/>
      <c r="X87" s="334"/>
      <c r="Y87" s="236"/>
      <c r="Z87" s="232"/>
      <c r="AA87" s="236"/>
      <c r="AB87" s="236"/>
      <c r="AD87" s="236"/>
      <c r="AE87" s="232"/>
      <c r="AF87" s="334"/>
      <c r="AG87" s="232"/>
      <c r="AH87" s="236"/>
      <c r="AI87" s="236"/>
      <c r="AK87" s="232"/>
      <c r="AM87" s="333"/>
      <c r="AN87" s="232"/>
      <c r="AO87" s="236"/>
      <c r="AP87" s="236"/>
      <c r="AQ87" s="334"/>
      <c r="AR87" s="236"/>
      <c r="AS87" s="232"/>
      <c r="AT87" s="236"/>
      <c r="AU87" s="236"/>
      <c r="AV87" s="334"/>
      <c r="AW87" s="236"/>
      <c r="AX87" s="232"/>
      <c r="AY87" s="236"/>
      <c r="AZ87" s="236"/>
      <c r="BA87" s="334"/>
      <c r="BB87" s="236"/>
      <c r="BC87" s="232"/>
      <c r="BD87" s="236"/>
      <c r="BE87" s="236"/>
      <c r="BG87" s="236"/>
      <c r="BH87" s="232"/>
      <c r="BI87" s="334"/>
      <c r="BJ87" s="232"/>
      <c r="BK87" s="236"/>
      <c r="BM87" s="232"/>
      <c r="BP87" s="333"/>
      <c r="BQ87" s="232">
        <f t="shared" si="70"/>
        <v>240</v>
      </c>
      <c r="BR87" s="236"/>
      <c r="BS87" s="236"/>
      <c r="BT87" s="334"/>
      <c r="BU87" s="236"/>
      <c r="BV87" s="232">
        <v>240</v>
      </c>
      <c r="BW87" s="236"/>
      <c r="BX87" s="236"/>
      <c r="BY87" s="334"/>
      <c r="BZ87" s="236"/>
      <c r="CA87" s="232"/>
      <c r="CB87" s="236"/>
      <c r="CC87" s="236"/>
      <c r="CD87" s="334"/>
      <c r="CE87" s="236"/>
      <c r="CF87" s="232"/>
      <c r="CG87" s="236"/>
      <c r="CH87" s="236"/>
      <c r="CJ87" s="236"/>
      <c r="CK87" s="232"/>
      <c r="CL87" s="232"/>
      <c r="CM87" s="236"/>
      <c r="CN87" s="236"/>
      <c r="CO87" s="232"/>
      <c r="CP87" s="236"/>
      <c r="CQ87" s="232"/>
      <c r="CR87" s="236"/>
      <c r="CS87" s="236"/>
      <c r="CU87" s="236"/>
      <c r="CV87" s="232"/>
      <c r="CW87" s="236"/>
      <c r="CX87" s="236"/>
      <c r="CY87" s="334"/>
      <c r="CZ87" s="236"/>
      <c r="DA87" s="232"/>
      <c r="DB87" s="236"/>
      <c r="DC87" s="236"/>
      <c r="DD87" s="334"/>
      <c r="DE87" s="236"/>
      <c r="DF87" s="232"/>
      <c r="DG87" s="236"/>
      <c r="DH87" s="236"/>
      <c r="DJ87" s="236"/>
      <c r="DK87" s="232"/>
      <c r="DL87" s="236"/>
      <c r="DM87" s="236"/>
      <c r="DO87" s="236"/>
      <c r="DP87" s="232">
        <f t="shared" si="69"/>
        <v>240</v>
      </c>
      <c r="DQ87" s="236"/>
      <c r="DR87" s="236"/>
    </row>
    <row r="88" spans="1:122" x14ac:dyDescent="0.3">
      <c r="A88" s="231" t="s">
        <v>978</v>
      </c>
      <c r="B88" s="231"/>
      <c r="D88" s="228" t="s">
        <v>0</v>
      </c>
      <c r="E88" s="229"/>
      <c r="F88" s="229"/>
      <c r="G88" s="229"/>
      <c r="H88" s="229"/>
      <c r="J88" s="236"/>
      <c r="K88" s="232">
        <f>SUM(P88,U88,Z88,AG88)</f>
        <v>0</v>
      </c>
      <c r="L88" s="236"/>
      <c r="M88" s="236"/>
      <c r="O88" s="236"/>
      <c r="P88" s="232"/>
      <c r="Q88" s="236"/>
      <c r="R88" s="236"/>
      <c r="T88" s="236"/>
      <c r="U88" s="232"/>
      <c r="V88" s="236"/>
      <c r="W88" s="236"/>
      <c r="Y88" s="236"/>
      <c r="Z88" s="232"/>
      <c r="AA88" s="236"/>
      <c r="AB88" s="236"/>
      <c r="AD88" s="236"/>
      <c r="AE88" s="232"/>
      <c r="AF88" s="334"/>
      <c r="AG88" s="232"/>
      <c r="AH88" s="236"/>
      <c r="AI88" s="236"/>
      <c r="AK88" s="232"/>
      <c r="AM88" s="236"/>
      <c r="AN88" s="232">
        <f t="shared" ref="AN88" si="72">SUM(AS88,AX88,BC88,BI88)</f>
        <v>0</v>
      </c>
      <c r="AO88" s="236"/>
      <c r="AP88" s="236"/>
      <c r="AQ88" s="208"/>
      <c r="AR88" s="236"/>
      <c r="AS88" s="232"/>
      <c r="AT88" s="236"/>
      <c r="AU88" s="236"/>
      <c r="AW88" s="236"/>
      <c r="AX88" s="232"/>
      <c r="AY88" s="236"/>
      <c r="AZ88" s="236"/>
      <c r="BB88" s="236"/>
      <c r="BC88" s="232"/>
      <c r="BD88" s="236"/>
      <c r="BE88" s="236"/>
      <c r="BG88" s="236"/>
      <c r="BH88" s="232"/>
      <c r="BI88" s="334"/>
      <c r="BJ88" s="232"/>
      <c r="BK88" s="236"/>
      <c r="BM88" s="232"/>
      <c r="BP88" s="236"/>
      <c r="BQ88" s="232">
        <f>SUM(CK88)</f>
        <v>240</v>
      </c>
      <c r="BR88" s="236"/>
      <c r="BS88" s="236"/>
      <c r="BT88" s="208"/>
      <c r="BU88" s="236"/>
      <c r="BV88" s="232"/>
      <c r="BW88" s="236"/>
      <c r="BX88" s="236"/>
      <c r="BZ88" s="236"/>
      <c r="CA88" s="232"/>
      <c r="CB88" s="236"/>
      <c r="CC88" s="236"/>
      <c r="CE88" s="236"/>
      <c r="CF88" s="232"/>
      <c r="CG88" s="236"/>
      <c r="CH88" s="236"/>
      <c r="CJ88" s="236"/>
      <c r="CK88" s="232">
        <v>240</v>
      </c>
      <c r="CL88" s="232"/>
      <c r="CM88" s="236"/>
      <c r="CN88" s="236"/>
      <c r="CO88" s="232"/>
      <c r="CP88" s="236"/>
      <c r="CQ88" s="232">
        <f t="shared" si="71"/>
        <v>0</v>
      </c>
      <c r="CR88" s="236"/>
      <c r="CS88" s="236"/>
      <c r="CU88" s="236"/>
      <c r="CV88" s="232"/>
      <c r="CW88" s="236"/>
      <c r="CX88" s="236"/>
      <c r="CZ88" s="236"/>
      <c r="DA88" s="232"/>
      <c r="DB88" s="236"/>
      <c r="DC88" s="236"/>
      <c r="DE88" s="236"/>
      <c r="DF88" s="232"/>
      <c r="DG88" s="236"/>
      <c r="DH88" s="236"/>
      <c r="DJ88" s="236"/>
      <c r="DK88" s="232"/>
      <c r="DL88" s="236"/>
      <c r="DM88" s="236"/>
      <c r="DO88" s="236"/>
      <c r="DP88" s="232">
        <f t="shared" si="69"/>
        <v>240</v>
      </c>
      <c r="DQ88" s="236"/>
      <c r="DR88" s="236"/>
    </row>
    <row r="89" spans="1:122" s="208" customFormat="1" outlineLevel="1" x14ac:dyDescent="0.3">
      <c r="D89" s="218"/>
      <c r="J89" s="252"/>
      <c r="K89" s="252"/>
      <c r="L89" s="252"/>
      <c r="M89" s="252"/>
      <c r="O89" s="252"/>
      <c r="P89" s="252"/>
      <c r="Q89" s="252"/>
      <c r="R89" s="252"/>
      <c r="T89" s="252"/>
      <c r="U89" s="252"/>
      <c r="V89" s="252"/>
      <c r="W89" s="252"/>
      <c r="Y89" s="252"/>
      <c r="Z89" s="252"/>
      <c r="AA89" s="252"/>
      <c r="AB89" s="252"/>
      <c r="AD89" s="252"/>
      <c r="AE89" s="252"/>
      <c r="AF89" s="334"/>
      <c r="AG89" s="252"/>
      <c r="AH89" s="252"/>
      <c r="AI89" s="252"/>
      <c r="AK89" s="252"/>
      <c r="AL89" s="334"/>
      <c r="AM89" s="252"/>
      <c r="AN89" s="252"/>
      <c r="AO89" s="252"/>
      <c r="AP89" s="252"/>
      <c r="AR89" s="252"/>
      <c r="AS89" s="252"/>
      <c r="AT89" s="252"/>
      <c r="AU89" s="252"/>
      <c r="AW89" s="252"/>
      <c r="AX89" s="252"/>
      <c r="AY89" s="252"/>
      <c r="AZ89" s="252"/>
      <c r="BB89" s="252"/>
      <c r="BC89" s="252"/>
      <c r="BD89" s="252"/>
      <c r="BE89" s="252"/>
      <c r="BG89" s="252"/>
      <c r="BH89" s="252"/>
      <c r="BI89" s="334"/>
      <c r="BJ89" s="252"/>
      <c r="BK89" s="252"/>
      <c r="BL89" s="334"/>
      <c r="BM89" s="252"/>
      <c r="BP89" s="252"/>
      <c r="BQ89" s="252"/>
      <c r="BR89" s="252"/>
      <c r="BS89" s="252"/>
      <c r="BU89" s="252"/>
      <c r="BV89" s="252"/>
      <c r="BW89" s="252"/>
      <c r="BX89" s="252"/>
      <c r="BZ89" s="252"/>
      <c r="CA89" s="252"/>
      <c r="CB89" s="252"/>
      <c r="CC89" s="252"/>
      <c r="CE89" s="252"/>
      <c r="CF89" s="252"/>
      <c r="CG89" s="252"/>
      <c r="CH89" s="252"/>
      <c r="CJ89" s="252"/>
      <c r="CK89" s="252"/>
      <c r="CL89" s="252"/>
      <c r="CM89" s="252"/>
      <c r="CN89" s="252"/>
      <c r="CO89" s="252"/>
      <c r="CP89" s="252"/>
      <c r="CQ89" s="252"/>
      <c r="CR89" s="252"/>
      <c r="CS89" s="252"/>
      <c r="CU89" s="252"/>
      <c r="CV89" s="252"/>
      <c r="CW89" s="252"/>
      <c r="CX89" s="252"/>
      <c r="CZ89" s="252"/>
      <c r="DA89" s="252"/>
      <c r="DB89" s="252"/>
      <c r="DC89" s="252"/>
      <c r="DE89" s="252"/>
      <c r="DF89" s="252"/>
      <c r="DG89" s="252"/>
      <c r="DH89" s="252"/>
      <c r="DJ89" s="252"/>
      <c r="DK89" s="252"/>
      <c r="DL89" s="252"/>
      <c r="DM89" s="252"/>
      <c r="DO89" s="252"/>
      <c r="DP89" s="252"/>
      <c r="DQ89" s="252"/>
      <c r="DR89" s="252"/>
    </row>
    <row r="90" spans="1:122" s="250" customFormat="1" ht="15" hidden="1" customHeight="1" outlineLevel="1" x14ac:dyDescent="0.3">
      <c r="A90" s="219" t="s">
        <v>195</v>
      </c>
      <c r="B90" s="219"/>
      <c r="C90" s="221"/>
      <c r="D90" s="222"/>
      <c r="E90" s="223"/>
      <c r="F90" s="223"/>
      <c r="G90" s="223"/>
      <c r="H90" s="223"/>
      <c r="I90" s="221"/>
      <c r="J90" s="238"/>
      <c r="K90" s="238"/>
      <c r="L90" s="238"/>
      <c r="M90" s="238"/>
      <c r="N90" s="221"/>
      <c r="O90" s="238"/>
      <c r="P90" s="238"/>
      <c r="Q90" s="238"/>
      <c r="R90" s="238"/>
      <c r="S90" s="221"/>
      <c r="T90" s="238"/>
      <c r="U90" s="238"/>
      <c r="V90" s="238"/>
      <c r="W90" s="238"/>
      <c r="X90" s="221"/>
      <c r="Y90" s="238"/>
      <c r="Z90" s="238"/>
      <c r="AA90" s="238"/>
      <c r="AB90" s="238"/>
      <c r="AD90" s="238"/>
      <c r="AE90" s="341"/>
      <c r="AF90" s="221"/>
      <c r="AG90" s="238"/>
      <c r="AH90" s="238"/>
      <c r="AI90" s="238"/>
      <c r="AK90" s="341"/>
      <c r="AM90" s="238"/>
      <c r="AN90" s="238"/>
      <c r="AO90" s="238"/>
      <c r="AP90" s="238"/>
      <c r="AQ90" s="221"/>
      <c r="AR90" s="238"/>
      <c r="AS90" s="238"/>
      <c r="AT90" s="238"/>
      <c r="AU90" s="238"/>
      <c r="AV90" s="221"/>
      <c r="AW90" s="238"/>
      <c r="AX90" s="238"/>
      <c r="AY90" s="238"/>
      <c r="AZ90" s="238"/>
      <c r="BA90" s="221"/>
      <c r="BB90" s="238"/>
      <c r="BC90" s="238"/>
      <c r="BD90" s="238"/>
      <c r="BE90" s="238"/>
      <c r="BG90" s="238"/>
      <c r="BH90" s="341"/>
      <c r="BI90" s="221"/>
      <c r="BJ90" s="341"/>
      <c r="BK90" s="238"/>
      <c r="BM90" s="341"/>
      <c r="BP90" s="238"/>
      <c r="BQ90" s="238"/>
      <c r="BR90" s="238"/>
      <c r="BS90" s="238"/>
      <c r="BT90" s="221"/>
      <c r="BU90" s="238"/>
      <c r="BV90" s="238"/>
      <c r="BW90" s="238"/>
      <c r="BX90" s="238"/>
      <c r="BY90" s="221"/>
      <c r="BZ90" s="238"/>
      <c r="CA90" s="238"/>
      <c r="CB90" s="238"/>
      <c r="CC90" s="238"/>
      <c r="CD90" s="221"/>
      <c r="CE90" s="238"/>
      <c r="CF90" s="238"/>
      <c r="CG90" s="238"/>
      <c r="CH90" s="238"/>
      <c r="CJ90" s="238"/>
      <c r="CK90" s="341"/>
      <c r="CL90" s="238"/>
      <c r="CM90" s="238"/>
      <c r="CN90" s="238"/>
      <c r="CO90" s="341"/>
      <c r="CP90" s="238"/>
      <c r="CQ90" s="238"/>
      <c r="CR90" s="238"/>
      <c r="CS90" s="238"/>
      <c r="CU90" s="238"/>
      <c r="CV90" s="238"/>
      <c r="CW90" s="238"/>
      <c r="CX90" s="238"/>
      <c r="CY90" s="221"/>
      <c r="CZ90" s="238"/>
      <c r="DA90" s="238"/>
      <c r="DB90" s="238"/>
      <c r="DC90" s="238"/>
      <c r="DD90" s="221"/>
      <c r="DE90" s="238"/>
      <c r="DF90" s="238"/>
      <c r="DG90" s="238"/>
      <c r="DH90" s="238"/>
      <c r="DJ90" s="238"/>
      <c r="DK90" s="238"/>
      <c r="DL90" s="238"/>
      <c r="DM90" s="238"/>
      <c r="DO90" s="238"/>
      <c r="DP90" s="238"/>
      <c r="DQ90" s="238"/>
      <c r="DR90" s="238"/>
    </row>
    <row r="91" spans="1:122" ht="15" hidden="1" customHeight="1" outlineLevel="1" x14ac:dyDescent="0.3">
      <c r="A91" s="232" t="s">
        <v>198</v>
      </c>
      <c r="B91" s="232"/>
      <c r="D91" s="228"/>
      <c r="E91" s="229"/>
      <c r="F91" s="229"/>
      <c r="G91" s="229"/>
      <c r="H91" s="229"/>
      <c r="I91" s="252"/>
      <c r="J91" s="236"/>
      <c r="K91" s="236"/>
      <c r="L91" s="236"/>
      <c r="M91" s="236"/>
      <c r="O91" s="236"/>
      <c r="P91" s="236"/>
      <c r="Q91" s="236"/>
      <c r="R91" s="236"/>
      <c r="T91" s="236"/>
      <c r="U91" s="236"/>
      <c r="V91" s="236"/>
      <c r="W91" s="236"/>
      <c r="Y91" s="236"/>
      <c r="Z91" s="236"/>
      <c r="AA91" s="236"/>
      <c r="AB91" s="236"/>
      <c r="AD91" s="236"/>
      <c r="AE91" s="236"/>
      <c r="AF91" s="334"/>
      <c r="AG91" s="236"/>
      <c r="AH91" s="236"/>
      <c r="AI91" s="236"/>
      <c r="AK91" s="236"/>
      <c r="AM91" s="236"/>
      <c r="AN91" s="236"/>
      <c r="AO91" s="236"/>
      <c r="AP91" s="236"/>
      <c r="AQ91" s="208"/>
      <c r="AR91" s="236"/>
      <c r="AS91" s="236"/>
      <c r="AT91" s="236"/>
      <c r="AU91" s="236"/>
      <c r="AW91" s="236"/>
      <c r="AX91" s="236"/>
      <c r="AY91" s="236"/>
      <c r="AZ91" s="236"/>
      <c r="BB91" s="236"/>
      <c r="BC91" s="236"/>
      <c r="BD91" s="236"/>
      <c r="BE91" s="236"/>
      <c r="BG91" s="236"/>
      <c r="BH91" s="236"/>
      <c r="BI91" s="334"/>
      <c r="BJ91" s="236"/>
      <c r="BK91" s="236"/>
      <c r="BM91" s="236"/>
      <c r="BP91" s="236"/>
      <c r="BQ91" s="236"/>
      <c r="BR91" s="236"/>
      <c r="BS91" s="236"/>
      <c r="BT91" s="208"/>
      <c r="BU91" s="236"/>
      <c r="BV91" s="236"/>
      <c r="BW91" s="236"/>
      <c r="BX91" s="236"/>
      <c r="BZ91" s="236"/>
      <c r="CA91" s="236"/>
      <c r="CB91" s="236"/>
      <c r="CC91" s="236"/>
      <c r="CE91" s="236"/>
      <c r="CF91" s="236"/>
      <c r="CG91" s="236"/>
      <c r="CH91" s="236"/>
      <c r="CJ91" s="236"/>
      <c r="CK91" s="236"/>
      <c r="CL91" s="236"/>
      <c r="CM91" s="236"/>
      <c r="CN91" s="236"/>
      <c r="CO91" s="236"/>
      <c r="CP91" s="236"/>
      <c r="CQ91" s="236"/>
      <c r="CR91" s="236"/>
      <c r="CS91" s="236"/>
      <c r="CT91" s="305"/>
      <c r="CU91" s="236"/>
      <c r="CV91" s="236"/>
      <c r="CW91" s="236"/>
      <c r="CX91" s="236"/>
      <c r="CZ91" s="236"/>
      <c r="DA91" s="236"/>
      <c r="DB91" s="236"/>
      <c r="DC91" s="236"/>
      <c r="DE91" s="236"/>
      <c r="DF91" s="236"/>
      <c r="DG91" s="236"/>
      <c r="DH91" s="236"/>
      <c r="DJ91" s="236"/>
      <c r="DK91" s="236"/>
      <c r="DL91" s="236"/>
      <c r="DM91" s="236"/>
      <c r="DO91" s="236"/>
      <c r="DP91" s="236"/>
      <c r="DQ91" s="236"/>
      <c r="DR91" s="236"/>
    </row>
    <row r="92" spans="1:122" ht="15" hidden="1" customHeight="1" outlineLevel="1" x14ac:dyDescent="0.3">
      <c r="A92" s="232" t="s">
        <v>192</v>
      </c>
      <c r="B92" s="232"/>
      <c r="D92" s="228"/>
      <c r="E92" s="229"/>
      <c r="F92" s="229"/>
      <c r="G92" s="229"/>
      <c r="H92" s="229"/>
      <c r="I92" s="252"/>
      <c r="J92" s="236"/>
      <c r="K92" s="236"/>
      <c r="L92" s="236"/>
      <c r="M92" s="236"/>
      <c r="O92" s="236"/>
      <c r="P92" s="236"/>
      <c r="Q92" s="236"/>
      <c r="R92" s="236"/>
      <c r="T92" s="236"/>
      <c r="U92" s="236"/>
      <c r="V92" s="236"/>
      <c r="W92" s="236"/>
      <c r="Y92" s="236"/>
      <c r="Z92" s="236"/>
      <c r="AA92" s="236"/>
      <c r="AB92" s="236"/>
      <c r="AD92" s="236"/>
      <c r="AE92" s="236"/>
      <c r="AF92" s="334"/>
      <c r="AG92" s="236"/>
      <c r="AH92" s="236"/>
      <c r="AI92" s="236"/>
      <c r="AK92" s="236"/>
      <c r="AM92" s="236"/>
      <c r="AN92" s="236"/>
      <c r="AO92" s="236"/>
      <c r="AP92" s="236"/>
      <c r="AQ92" s="208"/>
      <c r="AR92" s="236"/>
      <c r="AS92" s="236"/>
      <c r="AT92" s="236"/>
      <c r="AU92" s="236"/>
      <c r="AW92" s="236"/>
      <c r="AX92" s="236"/>
      <c r="AY92" s="236"/>
      <c r="AZ92" s="236"/>
      <c r="BB92" s="236"/>
      <c r="BC92" s="236"/>
      <c r="BD92" s="236"/>
      <c r="BE92" s="236"/>
      <c r="BG92" s="236"/>
      <c r="BH92" s="236"/>
      <c r="BI92" s="334"/>
      <c r="BJ92" s="236"/>
      <c r="BK92" s="236"/>
      <c r="BM92" s="236"/>
      <c r="BP92" s="236"/>
      <c r="BQ92" s="236"/>
      <c r="BR92" s="236"/>
      <c r="BS92" s="236"/>
      <c r="BT92" s="208"/>
      <c r="BU92" s="236"/>
      <c r="BV92" s="236"/>
      <c r="BW92" s="236"/>
      <c r="BX92" s="236"/>
      <c r="BZ92" s="236"/>
      <c r="CA92" s="236"/>
      <c r="CB92" s="236"/>
      <c r="CC92" s="236"/>
      <c r="CE92" s="236"/>
      <c r="CF92" s="236"/>
      <c r="CG92" s="236"/>
      <c r="CH92" s="236"/>
      <c r="CJ92" s="236"/>
      <c r="CK92" s="236"/>
      <c r="CL92" s="236"/>
      <c r="CM92" s="236"/>
      <c r="CN92" s="236"/>
      <c r="CO92" s="236"/>
      <c r="CP92" s="236"/>
      <c r="CQ92" s="236"/>
      <c r="CR92" s="236"/>
      <c r="CS92" s="236"/>
      <c r="CU92" s="236"/>
      <c r="CV92" s="236"/>
      <c r="CW92" s="236"/>
      <c r="CX92" s="236"/>
      <c r="CZ92" s="236"/>
      <c r="DA92" s="236"/>
      <c r="DB92" s="236"/>
      <c r="DC92" s="236"/>
      <c r="DE92" s="236"/>
      <c r="DF92" s="236"/>
      <c r="DG92" s="236"/>
      <c r="DH92" s="236"/>
      <c r="DJ92" s="236"/>
      <c r="DK92" s="236"/>
      <c r="DL92" s="236"/>
      <c r="DM92" s="236"/>
      <c r="DO92" s="236"/>
      <c r="DP92" s="236"/>
      <c r="DQ92" s="236"/>
      <c r="DR92" s="236"/>
    </row>
    <row r="93" spans="1:122" ht="15" hidden="1" customHeight="1" outlineLevel="1" x14ac:dyDescent="0.3">
      <c r="A93" s="232" t="s">
        <v>193</v>
      </c>
      <c r="B93" s="232"/>
      <c r="D93" s="228"/>
      <c r="E93" s="229"/>
      <c r="F93" s="229"/>
      <c r="G93" s="229"/>
      <c r="H93" s="229"/>
      <c r="I93" s="252"/>
      <c r="J93" s="236"/>
      <c r="K93" s="236"/>
      <c r="L93" s="236"/>
      <c r="M93" s="236"/>
      <c r="O93" s="236"/>
      <c r="P93" s="236"/>
      <c r="Q93" s="236"/>
      <c r="R93" s="236"/>
      <c r="T93" s="236"/>
      <c r="U93" s="236"/>
      <c r="V93" s="236"/>
      <c r="W93" s="236"/>
      <c r="Y93" s="236"/>
      <c r="Z93" s="236"/>
      <c r="AA93" s="236"/>
      <c r="AB93" s="236"/>
      <c r="AD93" s="236"/>
      <c r="AE93" s="236"/>
      <c r="AF93" s="334"/>
      <c r="AG93" s="236"/>
      <c r="AH93" s="236"/>
      <c r="AI93" s="236"/>
      <c r="AK93" s="236"/>
      <c r="AM93" s="236"/>
      <c r="AN93" s="236"/>
      <c r="AO93" s="236"/>
      <c r="AP93" s="236"/>
      <c r="AQ93" s="208"/>
      <c r="AR93" s="236"/>
      <c r="AS93" s="236"/>
      <c r="AT93" s="236"/>
      <c r="AU93" s="236"/>
      <c r="AW93" s="236"/>
      <c r="AX93" s="236"/>
      <c r="AY93" s="236"/>
      <c r="AZ93" s="236"/>
      <c r="BB93" s="236"/>
      <c r="BC93" s="236"/>
      <c r="BD93" s="236"/>
      <c r="BE93" s="236"/>
      <c r="BG93" s="236"/>
      <c r="BH93" s="236"/>
      <c r="BI93" s="334"/>
      <c r="BJ93" s="236"/>
      <c r="BK93" s="236"/>
      <c r="BM93" s="236"/>
      <c r="BP93" s="236"/>
      <c r="BQ93" s="236"/>
      <c r="BR93" s="236"/>
      <c r="BS93" s="236"/>
      <c r="BT93" s="208"/>
      <c r="BU93" s="236"/>
      <c r="BV93" s="236"/>
      <c r="BW93" s="236"/>
      <c r="BX93" s="236"/>
      <c r="BZ93" s="236"/>
      <c r="CA93" s="236"/>
      <c r="CB93" s="236"/>
      <c r="CC93" s="236"/>
      <c r="CE93" s="236"/>
      <c r="CF93" s="236"/>
      <c r="CG93" s="236"/>
      <c r="CH93" s="236"/>
      <c r="CJ93" s="236"/>
      <c r="CK93" s="236"/>
      <c r="CL93" s="236"/>
      <c r="CM93" s="236"/>
      <c r="CN93" s="236"/>
      <c r="CO93" s="236"/>
      <c r="CP93" s="236"/>
      <c r="CQ93" s="236"/>
      <c r="CR93" s="236"/>
      <c r="CS93" s="236"/>
      <c r="CU93" s="236"/>
      <c r="CV93" s="236"/>
      <c r="CW93" s="236"/>
      <c r="CX93" s="236"/>
      <c r="CZ93" s="236"/>
      <c r="DA93" s="236"/>
      <c r="DB93" s="236"/>
      <c r="DC93" s="236"/>
      <c r="DE93" s="236"/>
      <c r="DF93" s="236"/>
      <c r="DG93" s="236"/>
      <c r="DH93" s="236"/>
      <c r="DJ93" s="236"/>
      <c r="DK93" s="236"/>
      <c r="DL93" s="236"/>
      <c r="DM93" s="236"/>
      <c r="DO93" s="236"/>
      <c r="DP93" s="236"/>
      <c r="DQ93" s="236"/>
      <c r="DR93" s="236"/>
    </row>
    <row r="94" spans="1:122" ht="15" hidden="1" customHeight="1" outlineLevel="1" x14ac:dyDescent="0.3">
      <c r="A94" s="232" t="s">
        <v>194</v>
      </c>
      <c r="B94" s="232"/>
      <c r="D94" s="228"/>
      <c r="E94" s="229"/>
      <c r="F94" s="229"/>
      <c r="G94" s="229"/>
      <c r="H94" s="229"/>
      <c r="I94" s="252"/>
      <c r="J94" s="236"/>
      <c r="K94" s="236"/>
      <c r="L94" s="236"/>
      <c r="M94" s="236"/>
      <c r="O94" s="236"/>
      <c r="P94" s="236"/>
      <c r="Q94" s="236"/>
      <c r="R94" s="236"/>
      <c r="T94" s="236"/>
      <c r="U94" s="236"/>
      <c r="V94" s="236"/>
      <c r="W94" s="236"/>
      <c r="Y94" s="236"/>
      <c r="Z94" s="236"/>
      <c r="AA94" s="236"/>
      <c r="AB94" s="236"/>
      <c r="AD94" s="236"/>
      <c r="AE94" s="236"/>
      <c r="AF94" s="334"/>
      <c r="AG94" s="236"/>
      <c r="AH94" s="236"/>
      <c r="AI94" s="236"/>
      <c r="AK94" s="236"/>
      <c r="AM94" s="236"/>
      <c r="AN94" s="236"/>
      <c r="AO94" s="236"/>
      <c r="AP94" s="236"/>
      <c r="AQ94" s="208"/>
      <c r="AR94" s="236"/>
      <c r="AS94" s="236"/>
      <c r="AT94" s="236"/>
      <c r="AU94" s="236"/>
      <c r="AW94" s="236"/>
      <c r="AX94" s="236"/>
      <c r="AY94" s="236"/>
      <c r="AZ94" s="236"/>
      <c r="BB94" s="236"/>
      <c r="BC94" s="236"/>
      <c r="BD94" s="236"/>
      <c r="BE94" s="236"/>
      <c r="BG94" s="236"/>
      <c r="BH94" s="236"/>
      <c r="BI94" s="334"/>
      <c r="BJ94" s="236"/>
      <c r="BK94" s="236"/>
      <c r="BM94" s="236"/>
      <c r="BP94" s="236"/>
      <c r="BQ94" s="236"/>
      <c r="BR94" s="236"/>
      <c r="BS94" s="236"/>
      <c r="BT94" s="208"/>
      <c r="BU94" s="236"/>
      <c r="BV94" s="236"/>
      <c r="BW94" s="236"/>
      <c r="BX94" s="236"/>
      <c r="BZ94" s="236"/>
      <c r="CA94" s="236"/>
      <c r="CB94" s="236"/>
      <c r="CC94" s="236"/>
      <c r="CE94" s="236"/>
      <c r="CF94" s="236"/>
      <c r="CG94" s="236"/>
      <c r="CH94" s="236"/>
      <c r="CJ94" s="236"/>
      <c r="CK94" s="236"/>
      <c r="CL94" s="236"/>
      <c r="CM94" s="236"/>
      <c r="CN94" s="236"/>
      <c r="CO94" s="236"/>
      <c r="CP94" s="236"/>
      <c r="CQ94" s="236"/>
      <c r="CR94" s="236"/>
      <c r="CS94" s="236"/>
      <c r="CU94" s="236"/>
      <c r="CV94" s="236"/>
      <c r="CW94" s="236"/>
      <c r="CX94" s="236"/>
      <c r="CZ94" s="236"/>
      <c r="DA94" s="236"/>
      <c r="DB94" s="236"/>
      <c r="DC94" s="236"/>
      <c r="DE94" s="236"/>
      <c r="DF94" s="236"/>
      <c r="DG94" s="236"/>
      <c r="DH94" s="236"/>
      <c r="DJ94" s="236"/>
      <c r="DK94" s="236"/>
      <c r="DL94" s="236"/>
      <c r="DM94" s="236"/>
      <c r="DO94" s="236"/>
      <c r="DP94" s="236"/>
      <c r="DQ94" s="236"/>
      <c r="DR94" s="236"/>
    </row>
    <row r="95" spans="1:122" ht="15" hidden="1" customHeight="1" outlineLevel="1" x14ac:dyDescent="0.3">
      <c r="A95" s="232" t="s">
        <v>175</v>
      </c>
      <c r="B95" s="232"/>
      <c r="D95" s="228"/>
      <c r="E95" s="229"/>
      <c r="F95" s="229"/>
      <c r="G95" s="229"/>
      <c r="H95" s="229"/>
      <c r="I95" s="252"/>
      <c r="J95" s="236"/>
      <c r="K95" s="236"/>
      <c r="L95" s="236"/>
      <c r="M95" s="236"/>
      <c r="O95" s="236"/>
      <c r="P95" s="236"/>
      <c r="Q95" s="236"/>
      <c r="R95" s="236"/>
      <c r="T95" s="236"/>
      <c r="U95" s="236"/>
      <c r="V95" s="236"/>
      <c r="W95" s="236"/>
      <c r="Y95" s="236"/>
      <c r="Z95" s="236"/>
      <c r="AA95" s="236"/>
      <c r="AB95" s="236"/>
      <c r="AD95" s="236"/>
      <c r="AE95" s="236"/>
      <c r="AF95" s="334"/>
      <c r="AG95" s="236"/>
      <c r="AH95" s="236"/>
      <c r="AI95" s="236"/>
      <c r="AK95" s="236"/>
      <c r="AM95" s="236"/>
      <c r="AN95" s="236"/>
      <c r="AO95" s="236"/>
      <c r="AP95" s="236"/>
      <c r="AQ95" s="208"/>
      <c r="AR95" s="236"/>
      <c r="AS95" s="236"/>
      <c r="AT95" s="236"/>
      <c r="AU95" s="236"/>
      <c r="AW95" s="236"/>
      <c r="AX95" s="236"/>
      <c r="AY95" s="236"/>
      <c r="AZ95" s="236"/>
      <c r="BB95" s="236"/>
      <c r="BC95" s="236"/>
      <c r="BD95" s="236"/>
      <c r="BE95" s="236"/>
      <c r="BG95" s="236"/>
      <c r="BH95" s="236"/>
      <c r="BI95" s="334"/>
      <c r="BJ95" s="236"/>
      <c r="BK95" s="236"/>
      <c r="BM95" s="236"/>
      <c r="BP95" s="236"/>
      <c r="BQ95" s="236"/>
      <c r="BR95" s="236"/>
      <c r="BS95" s="236"/>
      <c r="BT95" s="208"/>
      <c r="BU95" s="236"/>
      <c r="BV95" s="236"/>
      <c r="BW95" s="236"/>
      <c r="BX95" s="236"/>
      <c r="BZ95" s="236"/>
      <c r="CA95" s="236"/>
      <c r="CB95" s="236"/>
      <c r="CC95" s="236"/>
      <c r="CE95" s="236"/>
      <c r="CF95" s="236"/>
      <c r="CG95" s="236"/>
      <c r="CH95" s="236"/>
      <c r="CJ95" s="236"/>
      <c r="CK95" s="236"/>
      <c r="CL95" s="236"/>
      <c r="CM95" s="236"/>
      <c r="CN95" s="236"/>
      <c r="CO95" s="236"/>
      <c r="CP95" s="236"/>
      <c r="CQ95" s="236"/>
      <c r="CR95" s="236"/>
      <c r="CS95" s="236"/>
      <c r="CU95" s="236"/>
      <c r="CV95" s="236"/>
      <c r="CW95" s="236"/>
      <c r="CX95" s="236"/>
      <c r="CZ95" s="236"/>
      <c r="DA95" s="236"/>
      <c r="DB95" s="236"/>
      <c r="DC95" s="236"/>
      <c r="DE95" s="236"/>
      <c r="DF95" s="236"/>
      <c r="DG95" s="236"/>
      <c r="DH95" s="236"/>
      <c r="DJ95" s="236"/>
      <c r="DK95" s="236"/>
      <c r="DL95" s="236"/>
      <c r="DM95" s="236"/>
      <c r="DO95" s="236"/>
      <c r="DP95" s="236"/>
      <c r="DQ95" s="236"/>
      <c r="DR95" s="236"/>
    </row>
    <row r="96" spans="1:122" ht="15" hidden="1" customHeight="1" outlineLevel="1" x14ac:dyDescent="0.3">
      <c r="A96" s="232" t="s">
        <v>187</v>
      </c>
      <c r="B96" s="232"/>
      <c r="D96" s="228"/>
      <c r="E96" s="229"/>
      <c r="F96" s="229"/>
      <c r="G96" s="229"/>
      <c r="H96" s="229"/>
      <c r="I96" s="252"/>
      <c r="J96" s="236"/>
      <c r="K96" s="236"/>
      <c r="L96" s="236"/>
      <c r="M96" s="236"/>
      <c r="O96" s="236"/>
      <c r="P96" s="236"/>
      <c r="Q96" s="236"/>
      <c r="R96" s="236"/>
      <c r="T96" s="236"/>
      <c r="U96" s="236"/>
      <c r="V96" s="236"/>
      <c r="W96" s="236"/>
      <c r="Y96" s="236"/>
      <c r="Z96" s="236"/>
      <c r="AA96" s="236"/>
      <c r="AB96" s="236"/>
      <c r="AD96" s="236"/>
      <c r="AE96" s="236"/>
      <c r="AF96" s="334"/>
      <c r="AG96" s="236"/>
      <c r="AH96" s="236"/>
      <c r="AI96" s="236"/>
      <c r="AK96" s="236"/>
      <c r="AM96" s="236"/>
      <c r="AN96" s="236"/>
      <c r="AO96" s="236"/>
      <c r="AP96" s="236"/>
      <c r="AQ96" s="208"/>
      <c r="AR96" s="236"/>
      <c r="AS96" s="236"/>
      <c r="AT96" s="236"/>
      <c r="AU96" s="236"/>
      <c r="AW96" s="236"/>
      <c r="AX96" s="236"/>
      <c r="AY96" s="236"/>
      <c r="AZ96" s="236"/>
      <c r="BB96" s="236"/>
      <c r="BC96" s="236"/>
      <c r="BD96" s="236"/>
      <c r="BE96" s="236"/>
      <c r="BG96" s="236"/>
      <c r="BH96" s="236"/>
      <c r="BI96" s="334"/>
      <c r="BJ96" s="236"/>
      <c r="BK96" s="236"/>
      <c r="BM96" s="236"/>
      <c r="BP96" s="236"/>
      <c r="BQ96" s="236"/>
      <c r="BR96" s="236"/>
      <c r="BS96" s="236"/>
      <c r="BT96" s="208"/>
      <c r="BU96" s="236"/>
      <c r="BV96" s="236"/>
      <c r="BW96" s="236"/>
      <c r="BX96" s="236"/>
      <c r="BZ96" s="236"/>
      <c r="CA96" s="236"/>
      <c r="CB96" s="236"/>
      <c r="CC96" s="236"/>
      <c r="CE96" s="236"/>
      <c r="CF96" s="236"/>
      <c r="CG96" s="236"/>
      <c r="CH96" s="236"/>
      <c r="CJ96" s="236"/>
      <c r="CK96" s="236"/>
      <c r="CL96" s="236"/>
      <c r="CM96" s="236"/>
      <c r="CN96" s="236"/>
      <c r="CO96" s="236"/>
      <c r="CP96" s="236"/>
      <c r="CQ96" s="236"/>
      <c r="CR96" s="236"/>
      <c r="CS96" s="236"/>
      <c r="CU96" s="236"/>
      <c r="CV96" s="236"/>
      <c r="CW96" s="236"/>
      <c r="CX96" s="236"/>
      <c r="CZ96" s="236"/>
      <c r="DA96" s="236"/>
      <c r="DB96" s="236"/>
      <c r="DC96" s="236"/>
      <c r="DE96" s="236"/>
      <c r="DF96" s="236"/>
      <c r="DG96" s="236"/>
      <c r="DH96" s="236"/>
      <c r="DJ96" s="236"/>
      <c r="DK96" s="236"/>
      <c r="DL96" s="236"/>
      <c r="DM96" s="236"/>
      <c r="DO96" s="236"/>
      <c r="DP96" s="236"/>
      <c r="DQ96" s="236"/>
      <c r="DR96" s="236"/>
    </row>
    <row r="97" spans="1:122" ht="15" hidden="1" customHeight="1" outlineLevel="1" x14ac:dyDescent="0.3">
      <c r="A97" s="232" t="s">
        <v>188</v>
      </c>
      <c r="B97" s="232"/>
      <c r="D97" s="228"/>
      <c r="E97" s="229"/>
      <c r="F97" s="229"/>
      <c r="G97" s="229"/>
      <c r="H97" s="229"/>
      <c r="I97" s="252"/>
      <c r="J97" s="236"/>
      <c r="K97" s="236"/>
      <c r="L97" s="236"/>
      <c r="M97" s="236"/>
      <c r="O97" s="236"/>
      <c r="P97" s="236"/>
      <c r="Q97" s="236"/>
      <c r="R97" s="236"/>
      <c r="T97" s="236"/>
      <c r="U97" s="236"/>
      <c r="V97" s="236"/>
      <c r="W97" s="236"/>
      <c r="Y97" s="236"/>
      <c r="Z97" s="236"/>
      <c r="AA97" s="236"/>
      <c r="AB97" s="236"/>
      <c r="AD97" s="236"/>
      <c r="AE97" s="236"/>
      <c r="AF97" s="334"/>
      <c r="AG97" s="236"/>
      <c r="AH97" s="236"/>
      <c r="AI97" s="236"/>
      <c r="AK97" s="236"/>
      <c r="AM97" s="236"/>
      <c r="AN97" s="236"/>
      <c r="AO97" s="236"/>
      <c r="AP97" s="236"/>
      <c r="AQ97" s="208"/>
      <c r="AR97" s="236"/>
      <c r="AS97" s="236"/>
      <c r="AT97" s="236"/>
      <c r="AU97" s="236"/>
      <c r="AW97" s="236"/>
      <c r="AX97" s="236"/>
      <c r="AY97" s="236"/>
      <c r="AZ97" s="236"/>
      <c r="BB97" s="236"/>
      <c r="BC97" s="236"/>
      <c r="BD97" s="236"/>
      <c r="BE97" s="236"/>
      <c r="BG97" s="236"/>
      <c r="BH97" s="236"/>
      <c r="BI97" s="334"/>
      <c r="BJ97" s="236"/>
      <c r="BK97" s="236"/>
      <c r="BM97" s="236"/>
      <c r="BP97" s="236"/>
      <c r="BQ97" s="236"/>
      <c r="BR97" s="236"/>
      <c r="BS97" s="236"/>
      <c r="BT97" s="208"/>
      <c r="BU97" s="236"/>
      <c r="BV97" s="236"/>
      <c r="BW97" s="236"/>
      <c r="BX97" s="236"/>
      <c r="BZ97" s="236"/>
      <c r="CA97" s="236"/>
      <c r="CB97" s="236"/>
      <c r="CC97" s="236"/>
      <c r="CE97" s="236"/>
      <c r="CF97" s="236"/>
      <c r="CG97" s="236"/>
      <c r="CH97" s="236"/>
      <c r="CJ97" s="236"/>
      <c r="CK97" s="236"/>
      <c r="CL97" s="236"/>
      <c r="CM97" s="236"/>
      <c r="CN97" s="236"/>
      <c r="CO97" s="236"/>
      <c r="CP97" s="236"/>
      <c r="CQ97" s="236"/>
      <c r="CR97" s="236"/>
      <c r="CS97" s="236"/>
      <c r="CU97" s="236"/>
      <c r="CV97" s="236"/>
      <c r="CW97" s="236"/>
      <c r="CX97" s="236"/>
      <c r="CZ97" s="236"/>
      <c r="DA97" s="236"/>
      <c r="DB97" s="236"/>
      <c r="DC97" s="236"/>
      <c r="DE97" s="236"/>
      <c r="DF97" s="236"/>
      <c r="DG97" s="236"/>
      <c r="DH97" s="236"/>
      <c r="DJ97" s="236"/>
      <c r="DK97" s="236"/>
      <c r="DL97" s="236"/>
      <c r="DM97" s="236"/>
      <c r="DO97" s="236"/>
      <c r="DP97" s="236"/>
      <c r="DQ97" s="236"/>
      <c r="DR97" s="236"/>
    </row>
    <row r="98" spans="1:122" ht="15" hidden="1" customHeight="1" outlineLevel="1" x14ac:dyDescent="0.3">
      <c r="A98" s="232" t="s">
        <v>189</v>
      </c>
      <c r="B98" s="232"/>
      <c r="D98" s="228"/>
      <c r="E98" s="229"/>
      <c r="F98" s="229"/>
      <c r="G98" s="229"/>
      <c r="H98" s="229"/>
      <c r="I98" s="252"/>
      <c r="J98" s="236"/>
      <c r="K98" s="236"/>
      <c r="L98" s="236"/>
      <c r="M98" s="236"/>
      <c r="O98" s="236"/>
      <c r="P98" s="236"/>
      <c r="Q98" s="236"/>
      <c r="R98" s="236"/>
      <c r="T98" s="236"/>
      <c r="U98" s="236"/>
      <c r="V98" s="236"/>
      <c r="W98" s="236"/>
      <c r="Y98" s="236"/>
      <c r="Z98" s="236"/>
      <c r="AA98" s="236"/>
      <c r="AB98" s="236"/>
      <c r="AD98" s="236"/>
      <c r="AE98" s="236"/>
      <c r="AF98" s="334"/>
      <c r="AG98" s="236"/>
      <c r="AH98" s="236"/>
      <c r="AI98" s="236"/>
      <c r="AK98" s="236"/>
      <c r="AM98" s="236"/>
      <c r="AN98" s="236"/>
      <c r="AO98" s="236"/>
      <c r="AP98" s="236"/>
      <c r="AQ98" s="208"/>
      <c r="AR98" s="236"/>
      <c r="AS98" s="236"/>
      <c r="AT98" s="236"/>
      <c r="AU98" s="236"/>
      <c r="AW98" s="236"/>
      <c r="AX98" s="236"/>
      <c r="AY98" s="236"/>
      <c r="AZ98" s="236"/>
      <c r="BB98" s="236"/>
      <c r="BC98" s="236"/>
      <c r="BD98" s="236"/>
      <c r="BE98" s="236"/>
      <c r="BG98" s="236"/>
      <c r="BH98" s="236"/>
      <c r="BI98" s="334"/>
      <c r="BJ98" s="236"/>
      <c r="BK98" s="236"/>
      <c r="BM98" s="236"/>
      <c r="BP98" s="236"/>
      <c r="BQ98" s="236"/>
      <c r="BR98" s="236"/>
      <c r="BS98" s="236"/>
      <c r="BT98" s="208"/>
      <c r="BU98" s="236"/>
      <c r="BV98" s="236"/>
      <c r="BW98" s="236"/>
      <c r="BX98" s="236"/>
      <c r="BZ98" s="236"/>
      <c r="CA98" s="236"/>
      <c r="CB98" s="236"/>
      <c r="CC98" s="236"/>
      <c r="CE98" s="236"/>
      <c r="CF98" s="236"/>
      <c r="CG98" s="236"/>
      <c r="CH98" s="236"/>
      <c r="CJ98" s="236"/>
      <c r="CK98" s="236"/>
      <c r="CL98" s="236"/>
      <c r="CM98" s="236"/>
      <c r="CN98" s="236"/>
      <c r="CO98" s="236"/>
      <c r="CP98" s="236"/>
      <c r="CQ98" s="236"/>
      <c r="CR98" s="236"/>
      <c r="CS98" s="236"/>
      <c r="CU98" s="236"/>
      <c r="CV98" s="236"/>
      <c r="CW98" s="236"/>
      <c r="CX98" s="236"/>
      <c r="CZ98" s="236"/>
      <c r="DA98" s="236"/>
      <c r="DB98" s="236"/>
      <c r="DC98" s="236"/>
      <c r="DE98" s="236"/>
      <c r="DF98" s="236"/>
      <c r="DG98" s="236"/>
      <c r="DH98" s="236"/>
      <c r="DJ98" s="236"/>
      <c r="DK98" s="236"/>
      <c r="DL98" s="236"/>
      <c r="DM98" s="236"/>
      <c r="DO98" s="236"/>
      <c r="DP98" s="236"/>
      <c r="DQ98" s="236"/>
      <c r="DR98" s="236"/>
    </row>
    <row r="99" spans="1:122" ht="15" hidden="1" customHeight="1" outlineLevel="1" x14ac:dyDescent="0.3">
      <c r="A99" s="231" t="s">
        <v>190</v>
      </c>
      <c r="B99" s="231"/>
      <c r="D99" s="228"/>
      <c r="E99" s="229"/>
      <c r="F99" s="229"/>
      <c r="G99" s="229"/>
      <c r="H99" s="229"/>
      <c r="J99" s="236"/>
      <c r="K99" s="236"/>
      <c r="L99" s="236"/>
      <c r="M99" s="236"/>
      <c r="O99" s="236"/>
      <c r="P99" s="236"/>
      <c r="Q99" s="236"/>
      <c r="R99" s="236"/>
      <c r="T99" s="236"/>
      <c r="U99" s="236"/>
      <c r="V99" s="236"/>
      <c r="W99" s="236"/>
      <c r="Y99" s="236"/>
      <c r="Z99" s="236"/>
      <c r="AA99" s="236"/>
      <c r="AB99" s="236"/>
      <c r="AD99" s="236"/>
      <c r="AE99" s="236"/>
      <c r="AF99" s="334"/>
      <c r="AG99" s="236"/>
      <c r="AH99" s="236"/>
      <c r="AI99" s="236"/>
      <c r="AK99" s="236"/>
      <c r="AM99" s="236"/>
      <c r="AN99" s="236"/>
      <c r="AO99" s="236"/>
      <c r="AP99" s="236"/>
      <c r="AQ99" s="208"/>
      <c r="AR99" s="236"/>
      <c r="AS99" s="236"/>
      <c r="AT99" s="236"/>
      <c r="AU99" s="236"/>
      <c r="AW99" s="236"/>
      <c r="AX99" s="236"/>
      <c r="AY99" s="236"/>
      <c r="AZ99" s="236"/>
      <c r="BB99" s="236"/>
      <c r="BC99" s="236"/>
      <c r="BD99" s="236"/>
      <c r="BE99" s="236"/>
      <c r="BG99" s="236"/>
      <c r="BH99" s="236"/>
      <c r="BI99" s="334"/>
      <c r="BJ99" s="236"/>
      <c r="BK99" s="236"/>
      <c r="BM99" s="236"/>
      <c r="BP99" s="236"/>
      <c r="BQ99" s="236"/>
      <c r="BR99" s="236"/>
      <c r="BS99" s="236"/>
      <c r="BT99" s="208"/>
      <c r="BU99" s="236"/>
      <c r="BV99" s="236"/>
      <c r="BW99" s="236"/>
      <c r="BX99" s="236"/>
      <c r="BZ99" s="236"/>
      <c r="CA99" s="236"/>
      <c r="CB99" s="236"/>
      <c r="CC99" s="236"/>
      <c r="CE99" s="236"/>
      <c r="CF99" s="236"/>
      <c r="CG99" s="236"/>
      <c r="CH99" s="236"/>
      <c r="CJ99" s="236"/>
      <c r="CK99" s="236"/>
      <c r="CL99" s="236"/>
      <c r="CM99" s="236"/>
      <c r="CN99" s="236"/>
      <c r="CO99" s="236"/>
      <c r="CP99" s="236"/>
      <c r="CQ99" s="236"/>
      <c r="CR99" s="236"/>
      <c r="CS99" s="236"/>
      <c r="CU99" s="236"/>
      <c r="CV99" s="236"/>
      <c r="CW99" s="236"/>
      <c r="CX99" s="236"/>
      <c r="CZ99" s="236"/>
      <c r="DA99" s="236"/>
      <c r="DB99" s="236"/>
      <c r="DC99" s="236"/>
      <c r="DE99" s="236"/>
      <c r="DF99" s="236"/>
      <c r="DG99" s="236"/>
      <c r="DH99" s="236"/>
      <c r="DJ99" s="236"/>
      <c r="DK99" s="236"/>
      <c r="DL99" s="236"/>
      <c r="DM99" s="236"/>
      <c r="DO99" s="236"/>
      <c r="DP99" s="236"/>
      <c r="DQ99" s="236"/>
      <c r="DR99" s="236"/>
    </row>
    <row r="100" spans="1:122" s="208" customFormat="1" ht="18" hidden="1" customHeight="1" x14ac:dyDescent="0.3">
      <c r="A100" s="221" t="s">
        <v>197</v>
      </c>
      <c r="D100" s="218"/>
      <c r="J100" s="252"/>
      <c r="K100" s="252"/>
      <c r="L100" s="252"/>
      <c r="M100" s="252"/>
      <c r="O100" s="252"/>
      <c r="P100" s="252"/>
      <c r="Q100" s="252"/>
      <c r="R100" s="252"/>
      <c r="T100" s="252"/>
      <c r="U100" s="252"/>
      <c r="V100" s="252"/>
      <c r="W100" s="252"/>
      <c r="Y100" s="252"/>
      <c r="Z100" s="252"/>
      <c r="AA100" s="252"/>
      <c r="AB100" s="252"/>
      <c r="AD100" s="252"/>
      <c r="AE100" s="252"/>
      <c r="AF100" s="334"/>
      <c r="AG100" s="252"/>
      <c r="AH100" s="252"/>
      <c r="AI100" s="252"/>
      <c r="AK100" s="252"/>
      <c r="AL100" s="334"/>
      <c r="AM100" s="252"/>
      <c r="AN100" s="252"/>
      <c r="AO100" s="252"/>
      <c r="AP100" s="252"/>
      <c r="AR100" s="252"/>
      <c r="AS100" s="252"/>
      <c r="AT100" s="252"/>
      <c r="AU100" s="252"/>
      <c r="AW100" s="252"/>
      <c r="AX100" s="252"/>
      <c r="AY100" s="252"/>
      <c r="AZ100" s="252"/>
      <c r="BB100" s="252"/>
      <c r="BC100" s="252"/>
      <c r="BD100" s="252"/>
      <c r="BE100" s="252"/>
      <c r="BG100" s="252"/>
      <c r="BH100" s="252"/>
      <c r="BI100" s="334"/>
      <c r="BJ100" s="252"/>
      <c r="BK100" s="252"/>
      <c r="BL100" s="334"/>
      <c r="BM100" s="252"/>
      <c r="BP100" s="252"/>
      <c r="BQ100" s="252"/>
      <c r="BR100" s="252"/>
      <c r="BS100" s="252"/>
      <c r="BU100" s="252"/>
      <c r="BV100" s="252"/>
      <c r="BW100" s="252"/>
      <c r="BX100" s="252"/>
      <c r="BZ100" s="252"/>
      <c r="CA100" s="252"/>
      <c r="CB100" s="252"/>
      <c r="CC100" s="252"/>
      <c r="CE100" s="252"/>
      <c r="CF100" s="252"/>
      <c r="CG100" s="252"/>
      <c r="CH100" s="252"/>
      <c r="CJ100" s="252"/>
      <c r="CK100" s="252"/>
      <c r="CL100" s="252"/>
      <c r="CM100" s="252"/>
      <c r="CN100" s="252"/>
      <c r="CO100" s="252"/>
      <c r="CP100" s="252"/>
      <c r="CQ100" s="252"/>
      <c r="CR100" s="252"/>
      <c r="CS100" s="252"/>
      <c r="CU100" s="252"/>
      <c r="CV100" s="252"/>
      <c r="CW100" s="252"/>
      <c r="CX100" s="252"/>
      <c r="CZ100" s="252"/>
      <c r="DA100" s="252"/>
      <c r="DB100" s="252"/>
      <c r="DC100" s="252"/>
      <c r="DE100" s="252"/>
      <c r="DF100" s="252"/>
      <c r="DG100" s="252"/>
      <c r="DH100" s="252"/>
      <c r="DJ100" s="252"/>
      <c r="DK100" s="252"/>
      <c r="DL100" s="252"/>
      <c r="DM100" s="252"/>
      <c r="DO100" s="252"/>
      <c r="DP100" s="252"/>
      <c r="DQ100" s="252"/>
      <c r="DR100" s="252"/>
    </row>
    <row r="101" spans="1:122" s="250" customFormat="1" ht="15" customHeight="1" x14ac:dyDescent="0.3">
      <c r="A101" s="219" t="s">
        <v>1</v>
      </c>
      <c r="B101" s="219"/>
      <c r="C101" s="221"/>
      <c r="D101" s="222"/>
      <c r="E101" s="223"/>
      <c r="F101" s="223"/>
      <c r="G101" s="223"/>
      <c r="H101" s="223"/>
      <c r="I101" s="221"/>
      <c r="J101" s="238"/>
      <c r="K101" s="238"/>
      <c r="L101" s="238"/>
      <c r="M101" s="238"/>
      <c r="N101" s="221"/>
      <c r="O101" s="238"/>
      <c r="P101" s="238"/>
      <c r="Q101" s="238"/>
      <c r="R101" s="238"/>
      <c r="S101" s="221"/>
      <c r="T101" s="238"/>
      <c r="U101" s="238"/>
      <c r="V101" s="238"/>
      <c r="W101" s="238"/>
      <c r="X101" s="221"/>
      <c r="Y101" s="238"/>
      <c r="Z101" s="238"/>
      <c r="AA101" s="238"/>
      <c r="AB101" s="238"/>
      <c r="AD101" s="238"/>
      <c r="AE101" s="341"/>
      <c r="AF101" s="221"/>
      <c r="AG101" s="238"/>
      <c r="AH101" s="238"/>
      <c r="AI101" s="238"/>
      <c r="AK101" s="341"/>
      <c r="AM101" s="238"/>
      <c r="AN101" s="238"/>
      <c r="AO101" s="238"/>
      <c r="AP101" s="238"/>
      <c r="AQ101" s="221"/>
      <c r="AR101" s="238"/>
      <c r="AS101" s="238"/>
      <c r="AT101" s="238"/>
      <c r="AU101" s="238"/>
      <c r="AV101" s="221"/>
      <c r="AW101" s="238"/>
      <c r="AX101" s="238"/>
      <c r="AY101" s="238"/>
      <c r="AZ101" s="238"/>
      <c r="BA101" s="221"/>
      <c r="BB101" s="238"/>
      <c r="BC101" s="238"/>
      <c r="BD101" s="238"/>
      <c r="BE101" s="238"/>
      <c r="BG101" s="238"/>
      <c r="BH101" s="341"/>
      <c r="BI101" s="221"/>
      <c r="BJ101" s="341"/>
      <c r="BK101" s="238"/>
      <c r="BM101" s="341"/>
      <c r="BP101" s="238"/>
      <c r="BQ101" s="238"/>
      <c r="BR101" s="238"/>
      <c r="BS101" s="238"/>
      <c r="BT101" s="221"/>
      <c r="BU101" s="238"/>
      <c r="BV101" s="238"/>
      <c r="BW101" s="238"/>
      <c r="BX101" s="238"/>
      <c r="BY101" s="221"/>
      <c r="BZ101" s="238"/>
      <c r="CA101" s="238"/>
      <c r="CB101" s="238"/>
      <c r="CC101" s="238"/>
      <c r="CD101" s="221"/>
      <c r="CE101" s="238"/>
      <c r="CF101" s="238"/>
      <c r="CG101" s="238"/>
      <c r="CH101" s="238"/>
      <c r="CJ101" s="238"/>
      <c r="CK101" s="341"/>
      <c r="CL101" s="238"/>
      <c r="CM101" s="238"/>
      <c r="CN101" s="238"/>
      <c r="CO101" s="341"/>
      <c r="CP101" s="238"/>
      <c r="CQ101" s="238"/>
      <c r="CR101" s="238"/>
      <c r="CS101" s="238"/>
      <c r="CU101" s="238"/>
      <c r="CV101" s="238"/>
      <c r="CW101" s="238"/>
      <c r="CX101" s="238"/>
      <c r="CY101" s="221"/>
      <c r="CZ101" s="238"/>
      <c r="DA101" s="238"/>
      <c r="DB101" s="238"/>
      <c r="DC101" s="238"/>
      <c r="DD101" s="221"/>
      <c r="DE101" s="238"/>
      <c r="DF101" s="238"/>
      <c r="DG101" s="238"/>
      <c r="DH101" s="238"/>
      <c r="DJ101" s="238"/>
      <c r="DK101" s="238"/>
      <c r="DL101" s="238"/>
      <c r="DM101" s="238"/>
      <c r="DO101" s="238"/>
      <c r="DP101" s="238"/>
      <c r="DQ101" s="238"/>
      <c r="DR101" s="238"/>
    </row>
    <row r="102" spans="1:122" ht="15" customHeight="1" x14ac:dyDescent="0.3">
      <c r="A102" s="231" t="s">
        <v>917</v>
      </c>
      <c r="B102" s="231"/>
      <c r="D102" s="233"/>
      <c r="E102" s="234"/>
      <c r="F102" s="234"/>
      <c r="G102" s="234"/>
      <c r="H102" s="234"/>
      <c r="I102" s="252"/>
      <c r="J102" s="236"/>
      <c r="K102" s="236"/>
      <c r="L102" s="232">
        <f t="shared" ref="L102:L115" si="73">SUM(Q102,V102,AA102,AH102)</f>
        <v>0</v>
      </c>
      <c r="M102" s="236"/>
      <c r="O102" s="236"/>
      <c r="P102" s="236"/>
      <c r="Q102" s="232"/>
      <c r="R102" s="236"/>
      <c r="T102" s="236"/>
      <c r="U102" s="236"/>
      <c r="V102" s="232"/>
      <c r="W102" s="236"/>
      <c r="Y102" s="236"/>
      <c r="Z102" s="236"/>
      <c r="AA102" s="232"/>
      <c r="AB102" s="236"/>
      <c r="AD102" s="236"/>
      <c r="AE102" s="236"/>
      <c r="AF102" s="334"/>
      <c r="AG102" s="236"/>
      <c r="AH102" s="232"/>
      <c r="AI102" s="236"/>
      <c r="AK102" s="236"/>
      <c r="AM102" s="236"/>
      <c r="AN102" s="236"/>
      <c r="AO102" s="232">
        <f t="shared" ref="AO102:AO115" si="74">SUM(AT102,AY102,BD102,BJ102)</f>
        <v>0</v>
      </c>
      <c r="AP102" s="236"/>
      <c r="AQ102" s="208"/>
      <c r="AR102" s="236"/>
      <c r="AS102" s="236"/>
      <c r="AT102" s="232"/>
      <c r="AU102" s="236"/>
      <c r="AW102" s="236"/>
      <c r="AX102" s="236"/>
      <c r="AY102" s="232"/>
      <c r="AZ102" s="236"/>
      <c r="BB102" s="236"/>
      <c r="BC102" s="236"/>
      <c r="BD102" s="232"/>
      <c r="BE102" s="236"/>
      <c r="BG102" s="236"/>
      <c r="BH102" s="236"/>
      <c r="BI102" s="334"/>
      <c r="BJ102" s="236"/>
      <c r="BK102" s="236"/>
      <c r="BM102" s="236"/>
      <c r="BP102" s="236"/>
      <c r="BQ102" s="236"/>
      <c r="BR102" s="232">
        <f>SUM(BW102,CB102,CG102,CM102)</f>
        <v>2</v>
      </c>
      <c r="BS102" s="236"/>
      <c r="BT102" s="208"/>
      <c r="BU102" s="236"/>
      <c r="BV102" s="236"/>
      <c r="BW102" s="232"/>
      <c r="BX102" s="236"/>
      <c r="BZ102" s="236"/>
      <c r="CA102" s="236"/>
      <c r="CB102" s="232"/>
      <c r="CC102" s="236"/>
      <c r="CE102" s="236"/>
      <c r="CF102" s="236"/>
      <c r="CG102" s="232">
        <v>2</v>
      </c>
      <c r="CH102" s="236"/>
      <c r="CJ102" s="236"/>
      <c r="CK102" s="236"/>
      <c r="CL102" s="236"/>
      <c r="CM102" s="232"/>
      <c r="CN102" s="236"/>
      <c r="CO102" s="236"/>
      <c r="CP102" s="236"/>
      <c r="CQ102" s="236"/>
      <c r="CR102" s="232">
        <f>SUM(CW102,DB102,DG102,DL102)</f>
        <v>0</v>
      </c>
      <c r="CS102" s="236"/>
      <c r="CU102" s="236"/>
      <c r="CV102" s="236"/>
      <c r="CW102" s="232"/>
      <c r="CX102" s="236"/>
      <c r="CZ102" s="236"/>
      <c r="DA102" s="236"/>
      <c r="DB102" s="232"/>
      <c r="DC102" s="236"/>
      <c r="DE102" s="236"/>
      <c r="DF102" s="236"/>
      <c r="DG102" s="232"/>
      <c r="DH102" s="236"/>
      <c r="DJ102" s="236"/>
      <c r="DK102" s="236"/>
      <c r="DL102" s="232"/>
      <c r="DM102" s="236"/>
      <c r="DO102" s="236"/>
      <c r="DP102" s="236"/>
      <c r="DQ102" s="232">
        <f t="shared" ref="DQ102:DQ115" si="75">SUM(L102,AO102,BR102,CR102)</f>
        <v>2</v>
      </c>
      <c r="DR102" s="236"/>
    </row>
    <row r="103" spans="1:122" ht="15" customHeight="1" x14ac:dyDescent="0.3">
      <c r="A103" s="231" t="s">
        <v>918</v>
      </c>
      <c r="B103" s="231"/>
      <c r="D103" s="235"/>
      <c r="E103" s="236"/>
      <c r="F103" s="236"/>
      <c r="G103" s="236"/>
      <c r="H103" s="236"/>
      <c r="I103" s="252"/>
      <c r="J103" s="236"/>
      <c r="K103" s="236"/>
      <c r="L103" s="232">
        <f t="shared" si="73"/>
        <v>0</v>
      </c>
      <c r="M103" s="236"/>
      <c r="O103" s="236"/>
      <c r="P103" s="236"/>
      <c r="Q103" s="232"/>
      <c r="R103" s="236"/>
      <c r="T103" s="236"/>
      <c r="U103" s="236"/>
      <c r="V103" s="232"/>
      <c r="W103" s="236"/>
      <c r="Y103" s="236"/>
      <c r="Z103" s="236"/>
      <c r="AA103" s="232"/>
      <c r="AB103" s="236"/>
      <c r="AD103" s="236"/>
      <c r="AE103" s="236"/>
      <c r="AF103" s="334"/>
      <c r="AG103" s="236"/>
      <c r="AH103" s="232"/>
      <c r="AI103" s="236"/>
      <c r="AK103" s="236"/>
      <c r="AM103" s="236"/>
      <c r="AN103" s="236"/>
      <c r="AO103" s="232">
        <f t="shared" si="74"/>
        <v>1</v>
      </c>
      <c r="AP103" s="236"/>
      <c r="AQ103" s="208"/>
      <c r="AR103" s="236"/>
      <c r="AS103" s="236"/>
      <c r="AT103" s="232"/>
      <c r="AU103" s="236"/>
      <c r="AW103" s="236"/>
      <c r="AX103" s="236"/>
      <c r="AY103" s="232"/>
      <c r="AZ103" s="236"/>
      <c r="BB103" s="236"/>
      <c r="BC103" s="236"/>
      <c r="BD103" s="232">
        <v>1</v>
      </c>
      <c r="BE103" s="236"/>
      <c r="BG103" s="236"/>
      <c r="BH103" s="236"/>
      <c r="BI103" s="334"/>
      <c r="BJ103" s="236"/>
      <c r="BK103" s="236"/>
      <c r="BM103" s="236"/>
      <c r="BP103" s="236"/>
      <c r="BQ103" s="236"/>
      <c r="BR103" s="232">
        <f t="shared" ref="BR103:BR115" si="76">SUM(BW103,CB103,CG103,CM103)</f>
        <v>0</v>
      </c>
      <c r="BS103" s="236"/>
      <c r="BT103" s="208"/>
      <c r="BU103" s="236"/>
      <c r="BV103" s="236"/>
      <c r="BW103" s="232"/>
      <c r="BX103" s="236"/>
      <c r="BZ103" s="236"/>
      <c r="CA103" s="236"/>
      <c r="CB103" s="232"/>
      <c r="CC103" s="236"/>
      <c r="CE103" s="236"/>
      <c r="CF103" s="236"/>
      <c r="CG103" s="232"/>
      <c r="CH103" s="236"/>
      <c r="CJ103" s="236"/>
      <c r="CK103" s="236"/>
      <c r="CL103" s="236"/>
      <c r="CM103" s="232"/>
      <c r="CN103" s="236"/>
      <c r="CO103" s="236"/>
      <c r="CP103" s="236"/>
      <c r="CQ103" s="236"/>
      <c r="CR103" s="232">
        <f t="shared" ref="CR103:CR115" si="77">SUM(CW103,DB103,DG103,DL103)</f>
        <v>0</v>
      </c>
      <c r="CS103" s="236"/>
      <c r="CU103" s="236"/>
      <c r="CV103" s="236"/>
      <c r="CW103" s="232"/>
      <c r="CX103" s="236"/>
      <c r="CZ103" s="236"/>
      <c r="DA103" s="236"/>
      <c r="DB103" s="232"/>
      <c r="DC103" s="236"/>
      <c r="DE103" s="236"/>
      <c r="DF103" s="236"/>
      <c r="DG103" s="232"/>
      <c r="DH103" s="236"/>
      <c r="DJ103" s="236"/>
      <c r="DK103" s="236"/>
      <c r="DL103" s="232"/>
      <c r="DM103" s="236"/>
      <c r="DO103" s="236"/>
      <c r="DP103" s="236"/>
      <c r="DQ103" s="232">
        <f t="shared" si="75"/>
        <v>1</v>
      </c>
      <c r="DR103" s="236"/>
    </row>
    <row r="104" spans="1:122" ht="15" customHeight="1" x14ac:dyDescent="0.3">
      <c r="A104" s="231" t="s">
        <v>919</v>
      </c>
      <c r="B104" s="231"/>
      <c r="D104" s="235"/>
      <c r="E104" s="236"/>
      <c r="F104" s="236"/>
      <c r="G104" s="236"/>
      <c r="H104" s="236"/>
      <c r="I104" s="252"/>
      <c r="J104" s="236"/>
      <c r="K104" s="236"/>
      <c r="L104" s="232">
        <f t="shared" si="73"/>
        <v>0</v>
      </c>
      <c r="M104" s="236"/>
      <c r="O104" s="236"/>
      <c r="P104" s="236"/>
      <c r="Q104" s="232"/>
      <c r="R104" s="236"/>
      <c r="T104" s="236"/>
      <c r="U104" s="236"/>
      <c r="V104" s="232"/>
      <c r="W104" s="236"/>
      <c r="Y104" s="236"/>
      <c r="Z104" s="236"/>
      <c r="AA104" s="232"/>
      <c r="AB104" s="236"/>
      <c r="AD104" s="236"/>
      <c r="AE104" s="236"/>
      <c r="AF104" s="334"/>
      <c r="AG104" s="236"/>
      <c r="AH104" s="232"/>
      <c r="AI104" s="236"/>
      <c r="AK104" s="236"/>
      <c r="AM104" s="236"/>
      <c r="AN104" s="236"/>
      <c r="AO104" s="232">
        <f t="shared" si="74"/>
        <v>0</v>
      </c>
      <c r="AP104" s="236"/>
      <c r="AQ104" s="208"/>
      <c r="AR104" s="236"/>
      <c r="AS104" s="236"/>
      <c r="AT104" s="232"/>
      <c r="AU104" s="236"/>
      <c r="AW104" s="236"/>
      <c r="AX104" s="236"/>
      <c r="AY104" s="232"/>
      <c r="AZ104" s="236"/>
      <c r="BB104" s="236"/>
      <c r="BC104" s="236"/>
      <c r="BD104" s="232"/>
      <c r="BE104" s="236"/>
      <c r="BG104" s="236"/>
      <c r="BH104" s="236"/>
      <c r="BI104" s="334"/>
      <c r="BJ104" s="236"/>
      <c r="BK104" s="236"/>
      <c r="BM104" s="236"/>
      <c r="BP104" s="236"/>
      <c r="BQ104" s="236"/>
      <c r="BR104" s="232">
        <f t="shared" si="76"/>
        <v>1</v>
      </c>
      <c r="BS104" s="236"/>
      <c r="BT104" s="208"/>
      <c r="BU104" s="236"/>
      <c r="BV104" s="236"/>
      <c r="BW104" s="232"/>
      <c r="BX104" s="236"/>
      <c r="BZ104" s="236"/>
      <c r="CA104" s="236"/>
      <c r="CB104" s="232"/>
      <c r="CC104" s="236"/>
      <c r="CE104" s="236"/>
      <c r="CF104" s="236"/>
      <c r="CG104" s="232"/>
      <c r="CH104" s="236"/>
      <c r="CJ104" s="236"/>
      <c r="CK104" s="236"/>
      <c r="CL104" s="236"/>
      <c r="CM104" s="232">
        <v>1</v>
      </c>
      <c r="CN104" s="236"/>
      <c r="CO104" s="236"/>
      <c r="CP104" s="236"/>
      <c r="CQ104" s="236"/>
      <c r="CR104" s="232">
        <f t="shared" si="77"/>
        <v>0</v>
      </c>
      <c r="CS104" s="236"/>
      <c r="CU104" s="236"/>
      <c r="CV104" s="236"/>
      <c r="CW104" s="232"/>
      <c r="CX104" s="236"/>
      <c r="CZ104" s="236"/>
      <c r="DA104" s="236"/>
      <c r="DB104" s="232"/>
      <c r="DC104" s="236"/>
      <c r="DE104" s="236"/>
      <c r="DF104" s="236"/>
      <c r="DG104" s="232"/>
      <c r="DH104" s="236"/>
      <c r="DJ104" s="236"/>
      <c r="DK104" s="236"/>
      <c r="DL104" s="232"/>
      <c r="DM104" s="236"/>
      <c r="DO104" s="236"/>
      <c r="DP104" s="236"/>
      <c r="DQ104" s="232">
        <f t="shared" si="75"/>
        <v>1</v>
      </c>
      <c r="DR104" s="236"/>
    </row>
    <row r="105" spans="1:122" ht="15" customHeight="1" x14ac:dyDescent="0.3">
      <c r="A105" s="231" t="s">
        <v>920</v>
      </c>
      <c r="B105" s="231"/>
      <c r="D105" s="235"/>
      <c r="E105" s="236"/>
      <c r="F105" s="236"/>
      <c r="G105" s="236"/>
      <c r="H105" s="236"/>
      <c r="I105" s="252"/>
      <c r="J105" s="236"/>
      <c r="K105" s="236"/>
      <c r="L105" s="232">
        <f t="shared" si="73"/>
        <v>0</v>
      </c>
      <c r="M105" s="236"/>
      <c r="O105" s="236"/>
      <c r="P105" s="236"/>
      <c r="Q105" s="232"/>
      <c r="R105" s="236"/>
      <c r="T105" s="236"/>
      <c r="U105" s="236"/>
      <c r="V105" s="232"/>
      <c r="W105" s="236"/>
      <c r="Y105" s="236"/>
      <c r="Z105" s="236"/>
      <c r="AA105" s="232"/>
      <c r="AB105" s="236"/>
      <c r="AD105" s="236"/>
      <c r="AE105" s="236"/>
      <c r="AF105" s="334"/>
      <c r="AG105" s="236"/>
      <c r="AH105" s="232"/>
      <c r="AI105" s="236"/>
      <c r="AK105" s="236"/>
      <c r="AM105" s="236"/>
      <c r="AN105" s="236"/>
      <c r="AO105" s="232">
        <f t="shared" si="74"/>
        <v>0</v>
      </c>
      <c r="AP105" s="236"/>
      <c r="AQ105" s="208"/>
      <c r="AR105" s="236"/>
      <c r="AS105" s="236"/>
      <c r="AT105" s="232"/>
      <c r="AU105" s="236"/>
      <c r="AW105" s="236"/>
      <c r="AX105" s="236"/>
      <c r="AY105" s="232"/>
      <c r="AZ105" s="236"/>
      <c r="BB105" s="236"/>
      <c r="BC105" s="236"/>
      <c r="BD105" s="232"/>
      <c r="BE105" s="236"/>
      <c r="BG105" s="236"/>
      <c r="BH105" s="236"/>
      <c r="BI105" s="334"/>
      <c r="BJ105" s="236"/>
      <c r="BK105" s="236"/>
      <c r="BM105" s="236"/>
      <c r="BP105" s="236"/>
      <c r="BQ105" s="236"/>
      <c r="BR105" s="232">
        <f t="shared" si="76"/>
        <v>1</v>
      </c>
      <c r="BS105" s="236"/>
      <c r="BT105" s="208"/>
      <c r="BU105" s="236"/>
      <c r="BV105" s="236"/>
      <c r="BW105" s="232"/>
      <c r="BX105" s="236"/>
      <c r="BZ105" s="236"/>
      <c r="CA105" s="236"/>
      <c r="CB105" s="232"/>
      <c r="CC105" s="236"/>
      <c r="CE105" s="236"/>
      <c r="CF105" s="236"/>
      <c r="CG105" s="232"/>
      <c r="CH105" s="236"/>
      <c r="CJ105" s="236"/>
      <c r="CK105" s="236"/>
      <c r="CL105" s="236"/>
      <c r="CM105" s="232">
        <v>1</v>
      </c>
      <c r="CN105" s="236"/>
      <c r="CO105" s="236"/>
      <c r="CP105" s="236"/>
      <c r="CQ105" s="236"/>
      <c r="CR105" s="232">
        <f t="shared" si="77"/>
        <v>0</v>
      </c>
      <c r="CS105" s="236"/>
      <c r="CU105" s="236"/>
      <c r="CV105" s="236"/>
      <c r="CW105" s="232"/>
      <c r="CX105" s="236"/>
      <c r="CZ105" s="236"/>
      <c r="DA105" s="236"/>
      <c r="DB105" s="232"/>
      <c r="DC105" s="236"/>
      <c r="DE105" s="236"/>
      <c r="DF105" s="236"/>
      <c r="DG105" s="232"/>
      <c r="DH105" s="236"/>
      <c r="DJ105" s="236"/>
      <c r="DK105" s="236"/>
      <c r="DL105" s="232"/>
      <c r="DM105" s="236"/>
      <c r="DO105" s="236"/>
      <c r="DP105" s="236"/>
      <c r="DQ105" s="232">
        <f t="shared" si="75"/>
        <v>1</v>
      </c>
      <c r="DR105" s="236"/>
    </row>
    <row r="106" spans="1:122" ht="15" customHeight="1" x14ac:dyDescent="0.3">
      <c r="A106" s="231" t="s">
        <v>921</v>
      </c>
      <c r="B106" s="231"/>
      <c r="D106" s="235"/>
      <c r="E106" s="236"/>
      <c r="F106" s="236"/>
      <c r="G106" s="236"/>
      <c r="H106" s="236"/>
      <c r="I106" s="252"/>
      <c r="J106" s="236"/>
      <c r="K106" s="236"/>
      <c r="L106" s="232">
        <f t="shared" si="73"/>
        <v>0</v>
      </c>
      <c r="M106" s="236"/>
      <c r="O106" s="236"/>
      <c r="P106" s="236"/>
      <c r="Q106" s="232"/>
      <c r="R106" s="236"/>
      <c r="T106" s="236"/>
      <c r="U106" s="236"/>
      <c r="V106" s="232"/>
      <c r="W106" s="236"/>
      <c r="Y106" s="236"/>
      <c r="Z106" s="236"/>
      <c r="AA106" s="232"/>
      <c r="AB106" s="236"/>
      <c r="AD106" s="236"/>
      <c r="AE106" s="236"/>
      <c r="AF106" s="334"/>
      <c r="AG106" s="236"/>
      <c r="AH106" s="232"/>
      <c r="AI106" s="236"/>
      <c r="AK106" s="236"/>
      <c r="AM106" s="236"/>
      <c r="AN106" s="236"/>
      <c r="AO106" s="232">
        <f t="shared" si="74"/>
        <v>0</v>
      </c>
      <c r="AP106" s="236"/>
      <c r="AQ106" s="208"/>
      <c r="AR106" s="236"/>
      <c r="AS106" s="236"/>
      <c r="AT106" s="232"/>
      <c r="AU106" s="236"/>
      <c r="AW106" s="236"/>
      <c r="AX106" s="236"/>
      <c r="AY106" s="232"/>
      <c r="AZ106" s="236"/>
      <c r="BB106" s="236"/>
      <c r="BC106" s="236"/>
      <c r="BD106" s="232"/>
      <c r="BE106" s="236"/>
      <c r="BG106" s="236"/>
      <c r="BH106" s="236"/>
      <c r="BI106" s="334"/>
      <c r="BJ106" s="236"/>
      <c r="BK106" s="236"/>
      <c r="BM106" s="236"/>
      <c r="BP106" s="236"/>
      <c r="BQ106" s="236"/>
      <c r="BR106" s="232">
        <f t="shared" si="76"/>
        <v>2</v>
      </c>
      <c r="BS106" s="236"/>
      <c r="BT106" s="208"/>
      <c r="BU106" s="236"/>
      <c r="BV106" s="236"/>
      <c r="BW106" s="232"/>
      <c r="BX106" s="236"/>
      <c r="BZ106" s="236"/>
      <c r="CA106" s="236"/>
      <c r="CB106" s="232"/>
      <c r="CC106" s="236"/>
      <c r="CE106" s="236"/>
      <c r="CF106" s="236"/>
      <c r="CG106" s="232">
        <v>2</v>
      </c>
      <c r="CH106" s="236"/>
      <c r="CJ106" s="236"/>
      <c r="CK106" s="236"/>
      <c r="CL106" s="236"/>
      <c r="CM106" s="232"/>
      <c r="CN106" s="236"/>
      <c r="CO106" s="236"/>
      <c r="CP106" s="236"/>
      <c r="CQ106" s="236"/>
      <c r="CR106" s="232">
        <f t="shared" si="77"/>
        <v>0</v>
      </c>
      <c r="CS106" s="236"/>
      <c r="CU106" s="236"/>
      <c r="CV106" s="236"/>
      <c r="CW106" s="232"/>
      <c r="CX106" s="236"/>
      <c r="CZ106" s="236"/>
      <c r="DA106" s="236"/>
      <c r="DB106" s="232"/>
      <c r="DC106" s="236"/>
      <c r="DE106" s="236"/>
      <c r="DF106" s="236"/>
      <c r="DG106" s="232"/>
      <c r="DH106" s="236"/>
      <c r="DJ106" s="236"/>
      <c r="DK106" s="236"/>
      <c r="DL106" s="232"/>
      <c r="DM106" s="236"/>
      <c r="DO106" s="236"/>
      <c r="DP106" s="236"/>
      <c r="DQ106" s="232">
        <f t="shared" si="75"/>
        <v>2</v>
      </c>
      <c r="DR106" s="236"/>
    </row>
    <row r="107" spans="1:122" ht="15" customHeight="1" x14ac:dyDescent="0.3">
      <c r="A107" s="231" t="s">
        <v>150</v>
      </c>
      <c r="B107" s="231"/>
      <c r="D107" s="235"/>
      <c r="E107" s="236"/>
      <c r="F107" s="236"/>
      <c r="G107" s="236"/>
      <c r="H107" s="236"/>
      <c r="I107" s="252"/>
      <c r="J107" s="236"/>
      <c r="K107" s="236"/>
      <c r="L107" s="232">
        <f t="shared" si="73"/>
        <v>0</v>
      </c>
      <c r="M107" s="236"/>
      <c r="O107" s="236"/>
      <c r="P107" s="236"/>
      <c r="Q107" s="232"/>
      <c r="R107" s="236"/>
      <c r="T107" s="236"/>
      <c r="U107" s="236"/>
      <c r="V107" s="232"/>
      <c r="W107" s="236"/>
      <c r="Y107" s="236"/>
      <c r="Z107" s="236"/>
      <c r="AA107" s="232"/>
      <c r="AB107" s="236"/>
      <c r="AD107" s="236"/>
      <c r="AE107" s="236"/>
      <c r="AF107" s="334"/>
      <c r="AG107" s="236"/>
      <c r="AH107" s="232"/>
      <c r="AI107" s="236"/>
      <c r="AK107" s="236"/>
      <c r="AM107" s="236"/>
      <c r="AN107" s="236"/>
      <c r="AO107" s="232">
        <f t="shared" si="74"/>
        <v>0</v>
      </c>
      <c r="AP107" s="236"/>
      <c r="AQ107" s="208"/>
      <c r="AR107" s="236"/>
      <c r="AS107" s="236"/>
      <c r="AT107" s="232"/>
      <c r="AU107" s="236"/>
      <c r="AW107" s="236"/>
      <c r="AX107" s="236"/>
      <c r="AY107" s="232"/>
      <c r="AZ107" s="236"/>
      <c r="BB107" s="236"/>
      <c r="BC107" s="236"/>
      <c r="BD107" s="232"/>
      <c r="BE107" s="236"/>
      <c r="BG107" s="236"/>
      <c r="BH107" s="236"/>
      <c r="BI107" s="334"/>
      <c r="BJ107" s="236"/>
      <c r="BK107" s="236"/>
      <c r="BM107" s="236"/>
      <c r="BP107" s="236"/>
      <c r="BQ107" s="236"/>
      <c r="BR107" s="232">
        <f t="shared" si="76"/>
        <v>0</v>
      </c>
      <c r="BS107" s="236"/>
      <c r="BT107" s="208"/>
      <c r="BU107" s="236"/>
      <c r="BV107" s="236"/>
      <c r="BW107" s="232"/>
      <c r="BX107" s="236"/>
      <c r="BZ107" s="236"/>
      <c r="CA107" s="236"/>
      <c r="CB107" s="232"/>
      <c r="CC107" s="236"/>
      <c r="CE107" s="236"/>
      <c r="CF107" s="236"/>
      <c r="CG107" s="232"/>
      <c r="CH107" s="236"/>
      <c r="CJ107" s="236"/>
      <c r="CK107" s="236"/>
      <c r="CL107" s="236"/>
      <c r="CM107" s="232"/>
      <c r="CN107" s="236"/>
      <c r="CO107" s="236"/>
      <c r="CP107" s="236"/>
      <c r="CQ107" s="236"/>
      <c r="CR107" s="232">
        <f t="shared" si="77"/>
        <v>0</v>
      </c>
      <c r="CS107" s="236"/>
      <c r="CU107" s="236"/>
      <c r="CV107" s="236"/>
      <c r="CW107" s="232"/>
      <c r="CX107" s="236"/>
      <c r="CZ107" s="236"/>
      <c r="DA107" s="236"/>
      <c r="DB107" s="232"/>
      <c r="DC107" s="236"/>
      <c r="DE107" s="236"/>
      <c r="DF107" s="236"/>
      <c r="DG107" s="232"/>
      <c r="DH107" s="236"/>
      <c r="DJ107" s="236"/>
      <c r="DK107" s="236"/>
      <c r="DL107" s="232"/>
      <c r="DM107" s="236"/>
      <c r="DO107" s="236"/>
      <c r="DP107" s="236"/>
      <c r="DQ107" s="232">
        <f t="shared" si="75"/>
        <v>0</v>
      </c>
      <c r="DR107" s="236"/>
    </row>
    <row r="108" spans="1:122" ht="15" customHeight="1" x14ac:dyDescent="0.3">
      <c r="A108" s="231" t="s">
        <v>922</v>
      </c>
      <c r="B108" s="231"/>
      <c r="D108" s="235"/>
      <c r="E108" s="236"/>
      <c r="F108" s="236"/>
      <c r="G108" s="236"/>
      <c r="H108" s="236"/>
      <c r="I108" s="252"/>
      <c r="J108" s="236"/>
      <c r="K108" s="236"/>
      <c r="L108" s="232">
        <f t="shared" si="73"/>
        <v>0</v>
      </c>
      <c r="M108" s="236"/>
      <c r="O108" s="236"/>
      <c r="P108" s="236"/>
      <c r="Q108" s="232"/>
      <c r="R108" s="236"/>
      <c r="T108" s="236"/>
      <c r="U108" s="236"/>
      <c r="V108" s="232"/>
      <c r="W108" s="236"/>
      <c r="Y108" s="236"/>
      <c r="Z108" s="236"/>
      <c r="AA108" s="232"/>
      <c r="AB108" s="236"/>
      <c r="AD108" s="236"/>
      <c r="AE108" s="236"/>
      <c r="AF108" s="334"/>
      <c r="AG108" s="236"/>
      <c r="AH108" s="232"/>
      <c r="AI108" s="236"/>
      <c r="AK108" s="236"/>
      <c r="AM108" s="236"/>
      <c r="AN108" s="236"/>
      <c r="AO108" s="232">
        <f t="shared" si="74"/>
        <v>0</v>
      </c>
      <c r="AP108" s="236"/>
      <c r="AQ108" s="208"/>
      <c r="AR108" s="236"/>
      <c r="AS108" s="236"/>
      <c r="AT108" s="232"/>
      <c r="AU108" s="236"/>
      <c r="AW108" s="236"/>
      <c r="AX108" s="236"/>
      <c r="AY108" s="232"/>
      <c r="AZ108" s="236"/>
      <c r="BB108" s="236"/>
      <c r="BC108" s="236"/>
      <c r="BD108" s="232"/>
      <c r="BE108" s="236"/>
      <c r="BG108" s="236"/>
      <c r="BH108" s="236"/>
      <c r="BI108" s="334"/>
      <c r="BJ108" s="236"/>
      <c r="BK108" s="236"/>
      <c r="BM108" s="236"/>
      <c r="BP108" s="236"/>
      <c r="BQ108" s="236"/>
      <c r="BR108" s="232">
        <f t="shared" si="76"/>
        <v>2</v>
      </c>
      <c r="BS108" s="236"/>
      <c r="BT108" s="208"/>
      <c r="BU108" s="236"/>
      <c r="BV108" s="236"/>
      <c r="BW108" s="232"/>
      <c r="BX108" s="236"/>
      <c r="BZ108" s="236"/>
      <c r="CA108" s="236"/>
      <c r="CB108" s="232">
        <v>2</v>
      </c>
      <c r="CC108" s="236"/>
      <c r="CE108" s="236"/>
      <c r="CF108" s="236"/>
      <c r="CG108" s="232"/>
      <c r="CH108" s="236"/>
      <c r="CJ108" s="236"/>
      <c r="CK108" s="236"/>
      <c r="CL108" s="236"/>
      <c r="CM108" s="232"/>
      <c r="CN108" s="236"/>
      <c r="CO108" s="236"/>
      <c r="CP108" s="236"/>
      <c r="CQ108" s="236"/>
      <c r="CR108" s="232">
        <f t="shared" si="77"/>
        <v>0</v>
      </c>
      <c r="CS108" s="236"/>
      <c r="CU108" s="236"/>
      <c r="CV108" s="236"/>
      <c r="CW108" s="232"/>
      <c r="CX108" s="236"/>
      <c r="CZ108" s="236"/>
      <c r="DA108" s="236"/>
      <c r="DB108" s="232"/>
      <c r="DC108" s="236"/>
      <c r="DE108" s="236"/>
      <c r="DF108" s="236"/>
      <c r="DG108" s="232"/>
      <c r="DH108" s="236"/>
      <c r="DJ108" s="236"/>
      <c r="DK108" s="236"/>
      <c r="DL108" s="232"/>
      <c r="DM108" s="236"/>
      <c r="DO108" s="236"/>
      <c r="DP108" s="236"/>
      <c r="DQ108" s="232">
        <f t="shared" si="75"/>
        <v>2</v>
      </c>
      <c r="DR108" s="236"/>
    </row>
    <row r="109" spans="1:122" ht="15" customHeight="1" x14ac:dyDescent="0.3">
      <c r="A109" s="231" t="s">
        <v>923</v>
      </c>
      <c r="B109" s="231"/>
      <c r="D109" s="235"/>
      <c r="E109" s="236"/>
      <c r="F109" s="236"/>
      <c r="G109" s="236"/>
      <c r="H109" s="236"/>
      <c r="I109" s="252"/>
      <c r="J109" s="236"/>
      <c r="K109" s="236"/>
      <c r="L109" s="232">
        <f t="shared" si="73"/>
        <v>0</v>
      </c>
      <c r="M109" s="236"/>
      <c r="O109" s="236"/>
      <c r="P109" s="236"/>
      <c r="Q109" s="232"/>
      <c r="R109" s="236"/>
      <c r="T109" s="236"/>
      <c r="U109" s="236"/>
      <c r="V109" s="232"/>
      <c r="W109" s="236"/>
      <c r="Y109" s="236"/>
      <c r="Z109" s="236"/>
      <c r="AA109" s="232"/>
      <c r="AB109" s="236"/>
      <c r="AD109" s="236"/>
      <c r="AE109" s="236"/>
      <c r="AF109" s="334"/>
      <c r="AG109" s="236"/>
      <c r="AH109" s="232"/>
      <c r="AI109" s="236"/>
      <c r="AK109" s="236"/>
      <c r="AM109" s="236"/>
      <c r="AN109" s="236"/>
      <c r="AO109" s="232">
        <f t="shared" si="74"/>
        <v>1</v>
      </c>
      <c r="AP109" s="236"/>
      <c r="AQ109" s="208"/>
      <c r="AR109" s="236"/>
      <c r="AS109" s="236"/>
      <c r="AT109" s="232"/>
      <c r="AU109" s="236"/>
      <c r="AW109" s="236"/>
      <c r="AX109" s="236"/>
      <c r="AY109" s="232"/>
      <c r="AZ109" s="236"/>
      <c r="BB109" s="236"/>
      <c r="BC109" s="236"/>
      <c r="BD109" s="232">
        <v>1</v>
      </c>
      <c r="BE109" s="236"/>
      <c r="BG109" s="236"/>
      <c r="BH109" s="236"/>
      <c r="BI109" s="334"/>
      <c r="BJ109" s="236"/>
      <c r="BK109" s="236"/>
      <c r="BM109" s="236"/>
      <c r="BP109" s="236"/>
      <c r="BQ109" s="236"/>
      <c r="BR109" s="232">
        <f t="shared" si="76"/>
        <v>0</v>
      </c>
      <c r="BS109" s="236"/>
      <c r="BT109" s="208"/>
      <c r="BU109" s="236"/>
      <c r="BV109" s="236"/>
      <c r="BW109" s="232"/>
      <c r="BX109" s="236"/>
      <c r="BZ109" s="236"/>
      <c r="CA109" s="236"/>
      <c r="CB109" s="232"/>
      <c r="CC109" s="236"/>
      <c r="CE109" s="236"/>
      <c r="CF109" s="236"/>
      <c r="CG109" s="232"/>
      <c r="CH109" s="236"/>
      <c r="CJ109" s="236"/>
      <c r="CK109" s="236"/>
      <c r="CL109" s="236"/>
      <c r="CM109" s="232"/>
      <c r="CN109" s="236"/>
      <c r="CO109" s="236"/>
      <c r="CP109" s="236"/>
      <c r="CQ109" s="236"/>
      <c r="CR109" s="232">
        <f t="shared" si="77"/>
        <v>0</v>
      </c>
      <c r="CS109" s="236"/>
      <c r="CU109" s="236"/>
      <c r="CV109" s="236"/>
      <c r="CW109" s="232"/>
      <c r="CX109" s="236"/>
      <c r="CZ109" s="236"/>
      <c r="DA109" s="236"/>
      <c r="DB109" s="232"/>
      <c r="DC109" s="236"/>
      <c r="DE109" s="236"/>
      <c r="DF109" s="236"/>
      <c r="DG109" s="232"/>
      <c r="DH109" s="236"/>
      <c r="DJ109" s="236"/>
      <c r="DK109" s="236"/>
      <c r="DL109" s="232"/>
      <c r="DM109" s="236"/>
      <c r="DO109" s="236"/>
      <c r="DP109" s="236"/>
      <c r="DQ109" s="232">
        <f t="shared" si="75"/>
        <v>1</v>
      </c>
      <c r="DR109" s="236"/>
    </row>
    <row r="110" spans="1:122" ht="15" customHeight="1" x14ac:dyDescent="0.3">
      <c r="A110" s="231" t="s">
        <v>924</v>
      </c>
      <c r="B110" s="231"/>
      <c r="D110" s="235"/>
      <c r="E110" s="236"/>
      <c r="F110" s="236"/>
      <c r="G110" s="236"/>
      <c r="H110" s="236"/>
      <c r="I110" s="252"/>
      <c r="J110" s="236"/>
      <c r="K110" s="236"/>
      <c r="L110" s="232">
        <f t="shared" si="73"/>
        <v>0</v>
      </c>
      <c r="M110" s="236"/>
      <c r="O110" s="236"/>
      <c r="P110" s="236"/>
      <c r="Q110" s="232"/>
      <c r="R110" s="236"/>
      <c r="T110" s="236"/>
      <c r="U110" s="236"/>
      <c r="V110" s="232"/>
      <c r="W110" s="236"/>
      <c r="Y110" s="236"/>
      <c r="Z110" s="236"/>
      <c r="AA110" s="232"/>
      <c r="AB110" s="236"/>
      <c r="AD110" s="236"/>
      <c r="AE110" s="236"/>
      <c r="AF110" s="334"/>
      <c r="AG110" s="236"/>
      <c r="AH110" s="232"/>
      <c r="AI110" s="236"/>
      <c r="AK110" s="236"/>
      <c r="AM110" s="236"/>
      <c r="AN110" s="236"/>
      <c r="AO110" s="232">
        <f t="shared" si="74"/>
        <v>0</v>
      </c>
      <c r="AP110" s="236"/>
      <c r="AQ110" s="208"/>
      <c r="AR110" s="236"/>
      <c r="AS110" s="236"/>
      <c r="AT110" s="232"/>
      <c r="AU110" s="236"/>
      <c r="AW110" s="236"/>
      <c r="AX110" s="236"/>
      <c r="AY110" s="232"/>
      <c r="AZ110" s="236"/>
      <c r="BB110" s="236"/>
      <c r="BC110" s="236"/>
      <c r="BD110" s="232"/>
      <c r="BE110" s="236"/>
      <c r="BG110" s="236"/>
      <c r="BH110" s="236"/>
      <c r="BI110" s="334"/>
      <c r="BJ110" s="236"/>
      <c r="BK110" s="236"/>
      <c r="BM110" s="236"/>
      <c r="BP110" s="236"/>
      <c r="BQ110" s="236"/>
      <c r="BR110" s="232">
        <f t="shared" si="76"/>
        <v>0</v>
      </c>
      <c r="BS110" s="236"/>
      <c r="BT110" s="208"/>
      <c r="BU110" s="236"/>
      <c r="BV110" s="236"/>
      <c r="BW110" s="232"/>
      <c r="BX110" s="236"/>
      <c r="BZ110" s="236"/>
      <c r="CA110" s="236"/>
      <c r="CB110" s="232"/>
      <c r="CC110" s="236"/>
      <c r="CE110" s="236"/>
      <c r="CF110" s="236"/>
      <c r="CG110" s="232"/>
      <c r="CH110" s="236"/>
      <c r="CJ110" s="236"/>
      <c r="CK110" s="236"/>
      <c r="CL110" s="236"/>
      <c r="CM110" s="232"/>
      <c r="CN110" s="236"/>
      <c r="CO110" s="236"/>
      <c r="CP110" s="236"/>
      <c r="CQ110" s="236"/>
      <c r="CR110" s="232">
        <f t="shared" si="77"/>
        <v>0</v>
      </c>
      <c r="CS110" s="236"/>
      <c r="CU110" s="236"/>
      <c r="CV110" s="236"/>
      <c r="CW110" s="232"/>
      <c r="CX110" s="236"/>
      <c r="CZ110" s="236"/>
      <c r="DA110" s="236"/>
      <c r="DB110" s="232"/>
      <c r="DC110" s="236"/>
      <c r="DE110" s="236"/>
      <c r="DF110" s="236"/>
      <c r="DG110" s="232"/>
      <c r="DH110" s="236"/>
      <c r="DJ110" s="236"/>
      <c r="DK110" s="236"/>
      <c r="DL110" s="232"/>
      <c r="DM110" s="236"/>
      <c r="DO110" s="236"/>
      <c r="DP110" s="236"/>
      <c r="DQ110" s="232">
        <f t="shared" si="75"/>
        <v>0</v>
      </c>
      <c r="DR110" s="236"/>
    </row>
    <row r="111" spans="1:122" ht="15" customHeight="1" x14ac:dyDescent="0.3">
      <c r="A111" s="231" t="s">
        <v>925</v>
      </c>
      <c r="B111" s="231"/>
      <c r="D111" s="235"/>
      <c r="E111" s="236"/>
      <c r="F111" s="236"/>
      <c r="G111" s="236"/>
      <c r="H111" s="236"/>
      <c r="I111" s="252"/>
      <c r="J111" s="236"/>
      <c r="K111" s="236"/>
      <c r="L111" s="232">
        <f t="shared" si="73"/>
        <v>0</v>
      </c>
      <c r="M111" s="236"/>
      <c r="O111" s="236"/>
      <c r="P111" s="236"/>
      <c r="Q111" s="232"/>
      <c r="R111" s="236"/>
      <c r="T111" s="236"/>
      <c r="U111" s="236"/>
      <c r="V111" s="232"/>
      <c r="W111" s="236"/>
      <c r="Y111" s="236"/>
      <c r="Z111" s="236"/>
      <c r="AA111" s="232"/>
      <c r="AB111" s="236"/>
      <c r="AD111" s="236"/>
      <c r="AE111" s="236"/>
      <c r="AF111" s="334"/>
      <c r="AG111" s="236"/>
      <c r="AH111" s="232"/>
      <c r="AI111" s="236"/>
      <c r="AK111" s="236"/>
      <c r="AM111" s="236"/>
      <c r="AN111" s="236"/>
      <c r="AO111" s="232">
        <f t="shared" si="74"/>
        <v>0</v>
      </c>
      <c r="AP111" s="236"/>
      <c r="AQ111" s="208"/>
      <c r="AR111" s="236"/>
      <c r="AS111" s="236"/>
      <c r="AT111" s="232"/>
      <c r="AU111" s="236"/>
      <c r="AW111" s="236"/>
      <c r="AX111" s="236"/>
      <c r="AY111" s="232"/>
      <c r="AZ111" s="236"/>
      <c r="BB111" s="236"/>
      <c r="BC111" s="236"/>
      <c r="BD111" s="232"/>
      <c r="BE111" s="236"/>
      <c r="BG111" s="236"/>
      <c r="BH111" s="236"/>
      <c r="BI111" s="334"/>
      <c r="BJ111" s="236"/>
      <c r="BK111" s="236"/>
      <c r="BM111" s="236"/>
      <c r="BP111" s="236"/>
      <c r="BQ111" s="236"/>
      <c r="BR111" s="232">
        <f t="shared" si="76"/>
        <v>0</v>
      </c>
      <c r="BS111" s="236"/>
      <c r="BT111" s="208"/>
      <c r="BU111" s="236"/>
      <c r="BV111" s="236"/>
      <c r="BW111" s="232"/>
      <c r="BX111" s="236"/>
      <c r="BZ111" s="236"/>
      <c r="CA111" s="236"/>
      <c r="CB111" s="232"/>
      <c r="CC111" s="236"/>
      <c r="CE111" s="236"/>
      <c r="CF111" s="236"/>
      <c r="CG111" s="232"/>
      <c r="CH111" s="236"/>
      <c r="CJ111" s="236"/>
      <c r="CK111" s="236"/>
      <c r="CL111" s="236"/>
      <c r="CM111" s="232"/>
      <c r="CN111" s="236"/>
      <c r="CO111" s="236"/>
      <c r="CP111" s="236"/>
      <c r="CQ111" s="236"/>
      <c r="CR111" s="232">
        <f t="shared" si="77"/>
        <v>0</v>
      </c>
      <c r="CS111" s="236"/>
      <c r="CU111" s="236"/>
      <c r="CV111" s="236"/>
      <c r="CW111" s="232"/>
      <c r="CX111" s="236"/>
      <c r="CZ111" s="236"/>
      <c r="DA111" s="236"/>
      <c r="DB111" s="232"/>
      <c r="DC111" s="236"/>
      <c r="DE111" s="236"/>
      <c r="DF111" s="236"/>
      <c r="DG111" s="232"/>
      <c r="DH111" s="236"/>
      <c r="DJ111" s="236"/>
      <c r="DK111" s="236"/>
      <c r="DL111" s="232"/>
      <c r="DM111" s="236"/>
      <c r="DO111" s="236"/>
      <c r="DP111" s="236"/>
      <c r="DQ111" s="232">
        <f t="shared" si="75"/>
        <v>0</v>
      </c>
      <c r="DR111" s="236"/>
    </row>
    <row r="112" spans="1:122" ht="15" customHeight="1" x14ac:dyDescent="0.3">
      <c r="A112" s="231" t="s">
        <v>944</v>
      </c>
      <c r="B112" s="231"/>
      <c r="D112" s="235"/>
      <c r="E112" s="236"/>
      <c r="F112" s="236"/>
      <c r="G112" s="236"/>
      <c r="H112" s="236"/>
      <c r="I112" s="252"/>
      <c r="J112" s="236"/>
      <c r="K112" s="236"/>
      <c r="L112" s="232">
        <f t="shared" si="73"/>
        <v>0</v>
      </c>
      <c r="M112" s="236"/>
      <c r="O112" s="236"/>
      <c r="P112" s="236"/>
      <c r="Q112" s="232"/>
      <c r="R112" s="236"/>
      <c r="T112" s="236"/>
      <c r="U112" s="236"/>
      <c r="V112" s="232"/>
      <c r="W112" s="236"/>
      <c r="Y112" s="236"/>
      <c r="Z112" s="236"/>
      <c r="AA112" s="232"/>
      <c r="AB112" s="236"/>
      <c r="AD112" s="236"/>
      <c r="AE112" s="236"/>
      <c r="AF112" s="334"/>
      <c r="AG112" s="236"/>
      <c r="AH112" s="232"/>
      <c r="AI112" s="236"/>
      <c r="AK112" s="236"/>
      <c r="AM112" s="236"/>
      <c r="AN112" s="236"/>
      <c r="AO112" s="232">
        <f t="shared" si="74"/>
        <v>0</v>
      </c>
      <c r="AP112" s="236"/>
      <c r="AQ112" s="208"/>
      <c r="AR112" s="236"/>
      <c r="AS112" s="236"/>
      <c r="AT112" s="232"/>
      <c r="AU112" s="236"/>
      <c r="AW112" s="236"/>
      <c r="AX112" s="236"/>
      <c r="AY112" s="232"/>
      <c r="AZ112" s="236"/>
      <c r="BB112" s="236"/>
      <c r="BC112" s="236"/>
      <c r="BD112" s="232"/>
      <c r="BE112" s="236"/>
      <c r="BG112" s="236"/>
      <c r="BH112" s="236"/>
      <c r="BI112" s="334"/>
      <c r="BJ112" s="236"/>
      <c r="BK112" s="236"/>
      <c r="BM112" s="236"/>
      <c r="BP112" s="236"/>
      <c r="BQ112" s="236"/>
      <c r="BR112" s="232">
        <f t="shared" si="76"/>
        <v>0</v>
      </c>
      <c r="BS112" s="236"/>
      <c r="BT112" s="208"/>
      <c r="BU112" s="236"/>
      <c r="BV112" s="236"/>
      <c r="BW112" s="232"/>
      <c r="BX112" s="236"/>
      <c r="BZ112" s="236"/>
      <c r="CA112" s="236"/>
      <c r="CB112" s="232"/>
      <c r="CC112" s="236"/>
      <c r="CE112" s="236"/>
      <c r="CF112" s="236"/>
      <c r="CG112" s="232"/>
      <c r="CH112" s="236"/>
      <c r="CJ112" s="236"/>
      <c r="CK112" s="236"/>
      <c r="CL112" s="236"/>
      <c r="CM112" s="232"/>
      <c r="CN112" s="236"/>
      <c r="CO112" s="236"/>
      <c r="CP112" s="236"/>
      <c r="CQ112" s="236"/>
      <c r="CR112" s="232">
        <f t="shared" si="77"/>
        <v>0</v>
      </c>
      <c r="CS112" s="236"/>
      <c r="CU112" s="236"/>
      <c r="CV112" s="236"/>
      <c r="CW112" s="232"/>
      <c r="CX112" s="236"/>
      <c r="CZ112" s="236"/>
      <c r="DA112" s="236"/>
      <c r="DB112" s="232"/>
      <c r="DC112" s="236"/>
      <c r="DE112" s="236"/>
      <c r="DF112" s="236"/>
      <c r="DG112" s="232"/>
      <c r="DH112" s="236"/>
      <c r="DJ112" s="236"/>
      <c r="DK112" s="236"/>
      <c r="DL112" s="232"/>
      <c r="DM112" s="236"/>
      <c r="DO112" s="236"/>
      <c r="DP112" s="236"/>
      <c r="DQ112" s="232">
        <f t="shared" si="75"/>
        <v>0</v>
      </c>
      <c r="DR112" s="236"/>
    </row>
    <row r="113" spans="1:122" ht="15" customHeight="1" x14ac:dyDescent="0.3">
      <c r="A113" s="231" t="s">
        <v>929</v>
      </c>
      <c r="B113" s="231"/>
      <c r="D113" s="235"/>
      <c r="E113" s="236"/>
      <c r="F113" s="236"/>
      <c r="G113" s="236"/>
      <c r="H113" s="236"/>
      <c r="I113" s="252"/>
      <c r="J113" s="236"/>
      <c r="K113" s="236"/>
      <c r="L113" s="232">
        <f t="shared" si="73"/>
        <v>0</v>
      </c>
      <c r="M113" s="236"/>
      <c r="O113" s="236"/>
      <c r="P113" s="236"/>
      <c r="Q113" s="232"/>
      <c r="R113" s="236"/>
      <c r="T113" s="236"/>
      <c r="U113" s="236"/>
      <c r="V113" s="232"/>
      <c r="W113" s="236"/>
      <c r="Y113" s="236"/>
      <c r="Z113" s="236"/>
      <c r="AA113" s="232"/>
      <c r="AB113" s="236"/>
      <c r="AD113" s="236"/>
      <c r="AE113" s="236"/>
      <c r="AF113" s="334"/>
      <c r="AG113" s="236"/>
      <c r="AH113" s="232"/>
      <c r="AI113" s="236"/>
      <c r="AK113" s="236"/>
      <c r="AM113" s="236"/>
      <c r="AN113" s="236"/>
      <c r="AO113" s="232">
        <f t="shared" si="74"/>
        <v>0</v>
      </c>
      <c r="AP113" s="236"/>
      <c r="AQ113" s="208"/>
      <c r="AR113" s="236"/>
      <c r="AS113" s="236"/>
      <c r="AT113" s="232"/>
      <c r="AU113" s="236"/>
      <c r="AW113" s="236"/>
      <c r="AX113" s="236"/>
      <c r="AY113" s="232"/>
      <c r="AZ113" s="236"/>
      <c r="BB113" s="236"/>
      <c r="BC113" s="236"/>
      <c r="BD113" s="232"/>
      <c r="BE113" s="236"/>
      <c r="BG113" s="236"/>
      <c r="BH113" s="236"/>
      <c r="BI113" s="334"/>
      <c r="BJ113" s="236"/>
      <c r="BK113" s="236"/>
      <c r="BM113" s="236"/>
      <c r="BP113" s="236"/>
      <c r="BQ113" s="236"/>
      <c r="BR113" s="232">
        <f t="shared" si="76"/>
        <v>0</v>
      </c>
      <c r="BS113" s="236"/>
      <c r="BT113" s="208"/>
      <c r="BU113" s="236"/>
      <c r="BV113" s="236"/>
      <c r="BW113" s="232"/>
      <c r="BX113" s="236"/>
      <c r="BZ113" s="236"/>
      <c r="CA113" s="236"/>
      <c r="CB113" s="232"/>
      <c r="CC113" s="236"/>
      <c r="CE113" s="236"/>
      <c r="CF113" s="236"/>
      <c r="CG113" s="232"/>
      <c r="CH113" s="236"/>
      <c r="CJ113" s="236"/>
      <c r="CK113" s="236"/>
      <c r="CL113" s="236"/>
      <c r="CM113" s="232"/>
      <c r="CN113" s="236"/>
      <c r="CO113" s="236"/>
      <c r="CP113" s="236"/>
      <c r="CQ113" s="236"/>
      <c r="CR113" s="232">
        <f t="shared" si="77"/>
        <v>0</v>
      </c>
      <c r="CS113" s="236"/>
      <c r="CU113" s="236"/>
      <c r="CV113" s="236"/>
      <c r="CW113" s="232"/>
      <c r="CX113" s="236"/>
      <c r="CZ113" s="236"/>
      <c r="DA113" s="236"/>
      <c r="DB113" s="232"/>
      <c r="DC113" s="236"/>
      <c r="DE113" s="236"/>
      <c r="DF113" s="236"/>
      <c r="DG113" s="232"/>
      <c r="DH113" s="236"/>
      <c r="DJ113" s="236"/>
      <c r="DK113" s="236"/>
      <c r="DL113" s="232"/>
      <c r="DM113" s="236"/>
      <c r="DO113" s="236"/>
      <c r="DP113" s="236"/>
      <c r="DQ113" s="232">
        <f t="shared" si="75"/>
        <v>0</v>
      </c>
      <c r="DR113" s="236"/>
    </row>
    <row r="114" spans="1:122" ht="15" customHeight="1" x14ac:dyDescent="0.3">
      <c r="A114" s="231" t="s">
        <v>0</v>
      </c>
      <c r="B114" s="231"/>
      <c r="D114" s="235"/>
      <c r="E114" s="236"/>
      <c r="F114" s="236"/>
      <c r="G114" s="236"/>
      <c r="H114" s="236"/>
      <c r="I114" s="252"/>
      <c r="J114" s="236"/>
      <c r="K114" s="236"/>
      <c r="L114" s="232">
        <f t="shared" si="73"/>
        <v>0</v>
      </c>
      <c r="M114" s="236"/>
      <c r="O114" s="236"/>
      <c r="P114" s="236"/>
      <c r="Q114" s="232"/>
      <c r="R114" s="236"/>
      <c r="T114" s="236"/>
      <c r="U114" s="236"/>
      <c r="V114" s="232"/>
      <c r="W114" s="236"/>
      <c r="Y114" s="236"/>
      <c r="Z114" s="236"/>
      <c r="AA114" s="232"/>
      <c r="AB114" s="236"/>
      <c r="AD114" s="236"/>
      <c r="AE114" s="236"/>
      <c r="AF114" s="334"/>
      <c r="AG114" s="236"/>
      <c r="AH114" s="232"/>
      <c r="AI114" s="236"/>
      <c r="AK114" s="236"/>
      <c r="AM114" s="236"/>
      <c r="AN114" s="236"/>
      <c r="AO114" s="232">
        <f t="shared" si="74"/>
        <v>0</v>
      </c>
      <c r="AP114" s="236"/>
      <c r="AQ114" s="208"/>
      <c r="AR114" s="236"/>
      <c r="AS114" s="236"/>
      <c r="AT114" s="232"/>
      <c r="AU114" s="236"/>
      <c r="AW114" s="236"/>
      <c r="AX114" s="236"/>
      <c r="AY114" s="232"/>
      <c r="AZ114" s="236"/>
      <c r="BB114" s="236"/>
      <c r="BC114" s="236"/>
      <c r="BD114" s="232"/>
      <c r="BE114" s="236"/>
      <c r="BG114" s="236"/>
      <c r="BH114" s="236"/>
      <c r="BI114" s="334"/>
      <c r="BJ114" s="236"/>
      <c r="BK114" s="236"/>
      <c r="BM114" s="236"/>
      <c r="BP114" s="236"/>
      <c r="BQ114" s="236"/>
      <c r="BR114" s="232">
        <f t="shared" si="76"/>
        <v>0</v>
      </c>
      <c r="BS114" s="236"/>
      <c r="BT114" s="208"/>
      <c r="BU114" s="236"/>
      <c r="BV114" s="236"/>
      <c r="BW114" s="232"/>
      <c r="BX114" s="236"/>
      <c r="BZ114" s="236"/>
      <c r="CA114" s="236"/>
      <c r="CB114" s="232"/>
      <c r="CC114" s="236"/>
      <c r="CE114" s="236"/>
      <c r="CF114" s="236"/>
      <c r="CG114" s="232"/>
      <c r="CH114" s="236"/>
      <c r="CJ114" s="236"/>
      <c r="CK114" s="236"/>
      <c r="CL114" s="236"/>
      <c r="CM114" s="232"/>
      <c r="CN114" s="236"/>
      <c r="CO114" s="236"/>
      <c r="CP114" s="236"/>
      <c r="CQ114" s="236"/>
      <c r="CR114" s="232">
        <f t="shared" si="77"/>
        <v>0</v>
      </c>
      <c r="CS114" s="236"/>
      <c r="CU114" s="236"/>
      <c r="CV114" s="236"/>
      <c r="CW114" s="232"/>
      <c r="CX114" s="236"/>
      <c r="CZ114" s="236"/>
      <c r="DA114" s="236"/>
      <c r="DB114" s="232"/>
      <c r="DC114" s="236"/>
      <c r="DE114" s="236"/>
      <c r="DF114" s="236"/>
      <c r="DG114" s="232"/>
      <c r="DH114" s="236"/>
      <c r="DJ114" s="236"/>
      <c r="DK114" s="236"/>
      <c r="DL114" s="232"/>
      <c r="DM114" s="236"/>
      <c r="DO114" s="236"/>
      <c r="DP114" s="236"/>
      <c r="DQ114" s="232">
        <f t="shared" si="75"/>
        <v>0</v>
      </c>
      <c r="DR114" s="236"/>
    </row>
    <row r="115" spans="1:122" ht="15" customHeight="1" x14ac:dyDescent="0.3">
      <c r="A115" s="231"/>
      <c r="B115" s="231"/>
      <c r="D115" s="235"/>
      <c r="E115" s="236"/>
      <c r="F115" s="236"/>
      <c r="G115" s="236"/>
      <c r="H115" s="236"/>
      <c r="I115" s="252"/>
      <c r="J115" s="236"/>
      <c r="K115" s="236"/>
      <c r="L115" s="232">
        <f t="shared" si="73"/>
        <v>0</v>
      </c>
      <c r="M115" s="236"/>
      <c r="O115" s="236"/>
      <c r="P115" s="236"/>
      <c r="Q115" s="232"/>
      <c r="R115" s="236"/>
      <c r="T115" s="236"/>
      <c r="U115" s="236"/>
      <c r="V115" s="232"/>
      <c r="W115" s="236"/>
      <c r="Y115" s="236"/>
      <c r="Z115" s="236"/>
      <c r="AA115" s="232"/>
      <c r="AB115" s="236"/>
      <c r="AD115" s="236"/>
      <c r="AE115" s="236"/>
      <c r="AF115" s="334"/>
      <c r="AG115" s="236"/>
      <c r="AH115" s="232"/>
      <c r="AI115" s="236"/>
      <c r="AK115" s="236"/>
      <c r="AM115" s="236"/>
      <c r="AN115" s="236"/>
      <c r="AO115" s="232">
        <f t="shared" si="74"/>
        <v>0</v>
      </c>
      <c r="AP115" s="236"/>
      <c r="AQ115" s="208"/>
      <c r="AR115" s="236"/>
      <c r="AS115" s="236"/>
      <c r="AT115" s="232"/>
      <c r="AU115" s="236"/>
      <c r="AW115" s="236"/>
      <c r="AX115" s="236"/>
      <c r="AY115" s="232"/>
      <c r="AZ115" s="236"/>
      <c r="BB115" s="236"/>
      <c r="BC115" s="236"/>
      <c r="BD115" s="232"/>
      <c r="BE115" s="236"/>
      <c r="BG115" s="236"/>
      <c r="BH115" s="236"/>
      <c r="BI115" s="334"/>
      <c r="BJ115" s="236"/>
      <c r="BK115" s="236"/>
      <c r="BM115" s="236"/>
      <c r="BP115" s="236"/>
      <c r="BQ115" s="236"/>
      <c r="BR115" s="232">
        <f t="shared" si="76"/>
        <v>0</v>
      </c>
      <c r="BS115" s="236"/>
      <c r="BT115" s="208"/>
      <c r="BU115" s="236"/>
      <c r="BV115" s="236"/>
      <c r="BW115" s="232"/>
      <c r="BX115" s="236"/>
      <c r="BZ115" s="236"/>
      <c r="CA115" s="236"/>
      <c r="CB115" s="232"/>
      <c r="CC115" s="236"/>
      <c r="CE115" s="236"/>
      <c r="CF115" s="236"/>
      <c r="CG115" s="232"/>
      <c r="CH115" s="236"/>
      <c r="CJ115" s="236"/>
      <c r="CK115" s="236"/>
      <c r="CL115" s="236"/>
      <c r="CM115" s="232"/>
      <c r="CN115" s="236"/>
      <c r="CO115" s="236"/>
      <c r="CP115" s="236"/>
      <c r="CQ115" s="236"/>
      <c r="CR115" s="232">
        <f t="shared" si="77"/>
        <v>0</v>
      </c>
      <c r="CS115" s="236"/>
      <c r="CU115" s="236"/>
      <c r="CV115" s="236"/>
      <c r="CW115" s="232"/>
      <c r="CX115" s="236"/>
      <c r="CZ115" s="236"/>
      <c r="DA115" s="236"/>
      <c r="DB115" s="232"/>
      <c r="DC115" s="236"/>
      <c r="DE115" s="236"/>
      <c r="DF115" s="236"/>
      <c r="DG115" s="232"/>
      <c r="DH115" s="236"/>
      <c r="DJ115" s="236"/>
      <c r="DK115" s="236"/>
      <c r="DL115" s="232"/>
      <c r="DM115" s="236"/>
      <c r="DO115" s="236"/>
      <c r="DP115" s="236"/>
      <c r="DQ115" s="232">
        <f t="shared" si="75"/>
        <v>0</v>
      </c>
      <c r="DR115" s="236"/>
    </row>
    <row r="116" spans="1:122" s="208" customFormat="1" ht="15" customHeight="1" x14ac:dyDescent="0.3">
      <c r="D116" s="218"/>
      <c r="J116" s="252"/>
      <c r="K116" s="252"/>
      <c r="L116" s="252"/>
      <c r="M116" s="252"/>
      <c r="O116" s="252"/>
      <c r="P116" s="252"/>
      <c r="Q116" s="252"/>
      <c r="R116" s="252"/>
      <c r="T116" s="252"/>
      <c r="U116" s="252"/>
      <c r="V116" s="252"/>
      <c r="W116" s="252"/>
      <c r="Y116" s="252"/>
      <c r="Z116" s="252"/>
      <c r="AA116" s="252"/>
      <c r="AB116" s="252"/>
      <c r="AD116" s="252"/>
      <c r="AE116" s="252"/>
      <c r="AF116" s="334"/>
      <c r="AG116" s="252"/>
      <c r="AH116" s="252"/>
      <c r="AI116" s="252"/>
      <c r="AK116" s="252"/>
      <c r="AL116" s="334"/>
      <c r="AM116" s="252"/>
      <c r="AN116" s="252"/>
      <c r="AO116" s="252"/>
      <c r="AP116" s="252"/>
      <c r="AR116" s="252"/>
      <c r="AS116" s="252"/>
      <c r="AT116" s="252"/>
      <c r="AU116" s="252"/>
      <c r="AW116" s="252"/>
      <c r="AX116" s="252"/>
      <c r="AY116" s="252"/>
      <c r="AZ116" s="252"/>
      <c r="BB116" s="252"/>
      <c r="BC116" s="252"/>
      <c r="BD116" s="252"/>
      <c r="BE116" s="252"/>
      <c r="BG116" s="252"/>
      <c r="BH116" s="252"/>
      <c r="BI116" s="334"/>
      <c r="BJ116" s="252"/>
      <c r="BK116" s="252"/>
      <c r="BL116" s="334"/>
      <c r="BM116" s="252"/>
      <c r="BP116" s="252"/>
      <c r="BQ116" s="252"/>
      <c r="BR116" s="252"/>
      <c r="BS116" s="252"/>
      <c r="BU116" s="252"/>
      <c r="BV116" s="252"/>
      <c r="BW116" s="252"/>
      <c r="BX116" s="252"/>
      <c r="BZ116" s="252"/>
      <c r="CA116" s="252"/>
      <c r="CB116" s="252"/>
      <c r="CC116" s="252"/>
      <c r="CE116" s="252"/>
      <c r="CF116" s="252"/>
      <c r="CG116" s="252"/>
      <c r="CH116" s="252"/>
      <c r="CJ116" s="252"/>
      <c r="CK116" s="252"/>
      <c r="CL116" s="252"/>
      <c r="CM116" s="252"/>
      <c r="CN116" s="252"/>
      <c r="CO116" s="252"/>
      <c r="CP116" s="252"/>
      <c r="CQ116" s="252"/>
      <c r="CR116" s="252"/>
      <c r="CS116" s="252"/>
      <c r="CU116" s="252"/>
      <c r="CV116" s="252"/>
      <c r="CW116" s="252"/>
      <c r="CX116" s="252"/>
      <c r="CZ116" s="252"/>
      <c r="DA116" s="252"/>
      <c r="DB116" s="252"/>
      <c r="DC116" s="252"/>
      <c r="DE116" s="252"/>
      <c r="DF116" s="252"/>
      <c r="DG116" s="252"/>
      <c r="DH116" s="252"/>
      <c r="DJ116" s="252"/>
      <c r="DK116" s="252"/>
      <c r="DL116" s="252"/>
      <c r="DM116" s="252"/>
      <c r="DO116" s="252"/>
      <c r="DP116" s="252"/>
      <c r="DQ116" s="252"/>
      <c r="DR116" s="252"/>
    </row>
    <row r="117" spans="1:122" s="250" customFormat="1" ht="28.8" x14ac:dyDescent="0.3">
      <c r="A117" s="219" t="s">
        <v>6</v>
      </c>
      <c r="B117" s="220" t="s">
        <v>179</v>
      </c>
      <c r="C117" s="221"/>
      <c r="D117" s="237"/>
      <c r="E117" s="238"/>
      <c r="F117" s="238"/>
      <c r="G117" s="238"/>
      <c r="H117" s="238"/>
      <c r="I117" s="221"/>
      <c r="J117" s="238"/>
      <c r="K117" s="238"/>
      <c r="L117" s="238"/>
      <c r="M117" s="238"/>
      <c r="N117" s="221"/>
      <c r="O117" s="238"/>
      <c r="P117" s="238"/>
      <c r="Q117" s="238"/>
      <c r="R117" s="238"/>
      <c r="S117" s="221"/>
      <c r="T117" s="238"/>
      <c r="U117" s="238"/>
      <c r="V117" s="238"/>
      <c r="W117" s="238"/>
      <c r="X117" s="221"/>
      <c r="Y117" s="238"/>
      <c r="Z117" s="238"/>
      <c r="AA117" s="238"/>
      <c r="AB117" s="238"/>
      <c r="AD117" s="238"/>
      <c r="AE117" s="341"/>
      <c r="AF117" s="221"/>
      <c r="AG117" s="238"/>
      <c r="AH117" s="238"/>
      <c r="AI117" s="238"/>
      <c r="AK117" s="341"/>
      <c r="AM117" s="238"/>
      <c r="AN117" s="238"/>
      <c r="AO117" s="238"/>
      <c r="AP117" s="238"/>
      <c r="AQ117" s="221"/>
      <c r="AR117" s="238"/>
      <c r="AS117" s="238"/>
      <c r="AT117" s="238"/>
      <c r="AU117" s="238"/>
      <c r="AV117" s="221"/>
      <c r="AW117" s="238"/>
      <c r="AX117" s="238"/>
      <c r="AY117" s="238"/>
      <c r="AZ117" s="238"/>
      <c r="BA117" s="221"/>
      <c r="BB117" s="238"/>
      <c r="BC117" s="238"/>
      <c r="BD117" s="238"/>
      <c r="BE117" s="238"/>
      <c r="BG117" s="238"/>
      <c r="BH117" s="341"/>
      <c r="BI117" s="221"/>
      <c r="BJ117" s="341"/>
      <c r="BK117" s="238"/>
      <c r="BM117" s="341"/>
      <c r="BP117" s="238"/>
      <c r="BQ117" s="238"/>
      <c r="BR117" s="238"/>
      <c r="BS117" s="238"/>
      <c r="BT117" s="221"/>
      <c r="BU117" s="238"/>
      <c r="BV117" s="238"/>
      <c r="BW117" s="238"/>
      <c r="BX117" s="238"/>
      <c r="BY117" s="221"/>
      <c r="BZ117" s="238"/>
      <c r="CA117" s="238"/>
      <c r="CB117" s="238"/>
      <c r="CC117" s="238"/>
      <c r="CD117" s="221"/>
      <c r="CE117" s="238"/>
      <c r="CF117" s="238"/>
      <c r="CG117" s="238"/>
      <c r="CH117" s="238"/>
      <c r="CJ117" s="238"/>
      <c r="CK117" s="341"/>
      <c r="CL117" s="238"/>
      <c r="CM117" s="238"/>
      <c r="CN117" s="238"/>
      <c r="CO117" s="341"/>
      <c r="CP117" s="238"/>
      <c r="CQ117" s="238"/>
      <c r="CR117" s="238"/>
      <c r="CS117" s="238"/>
      <c r="CU117" s="238"/>
      <c r="CV117" s="238"/>
      <c r="CW117" s="238"/>
      <c r="CX117" s="238"/>
      <c r="CY117" s="221"/>
      <c r="CZ117" s="238"/>
      <c r="DA117" s="238"/>
      <c r="DB117" s="238"/>
      <c r="DC117" s="238"/>
      <c r="DD117" s="221"/>
      <c r="DE117" s="238"/>
      <c r="DF117" s="238"/>
      <c r="DG117" s="238"/>
      <c r="DH117" s="238"/>
      <c r="DJ117" s="238"/>
      <c r="DK117" s="238"/>
      <c r="DL117" s="238"/>
      <c r="DM117" s="238"/>
      <c r="DO117" s="238"/>
      <c r="DP117" s="238"/>
      <c r="DQ117" s="238"/>
      <c r="DR117" s="238"/>
    </row>
    <row r="118" spans="1:122" x14ac:dyDescent="0.3">
      <c r="A118" s="231" t="s">
        <v>955</v>
      </c>
      <c r="B118" s="231"/>
      <c r="D118" s="239"/>
      <c r="E118" s="231"/>
      <c r="F118" s="231"/>
      <c r="G118" s="231"/>
      <c r="H118" s="231"/>
      <c r="J118" s="232">
        <f t="shared" si="4"/>
        <v>36</v>
      </c>
      <c r="K118" s="232">
        <f>SUM(P118,U118,Z118,AG118)</f>
        <v>0</v>
      </c>
      <c r="L118" s="236"/>
      <c r="M118" s="232">
        <f>SUM(R118,W118,AB118,AI118)</f>
        <v>0</v>
      </c>
      <c r="O118" s="232">
        <v>36</v>
      </c>
      <c r="P118" s="232"/>
      <c r="Q118" s="236"/>
      <c r="R118" s="232"/>
      <c r="T118" s="232"/>
      <c r="U118" s="232"/>
      <c r="V118" s="236"/>
      <c r="W118" s="232"/>
      <c r="Y118" s="232"/>
      <c r="Z118" s="232"/>
      <c r="AA118" s="236"/>
      <c r="AB118" s="232"/>
      <c r="AD118" s="232"/>
      <c r="AE118" s="232"/>
      <c r="AF118" s="334"/>
      <c r="AG118" s="232"/>
      <c r="AH118" s="236"/>
      <c r="AI118" s="232"/>
      <c r="AK118" s="232"/>
      <c r="AM118" s="232">
        <f>SUM(AR118,AW118,BB118,BG118)</f>
        <v>0</v>
      </c>
      <c r="AN118" s="232">
        <f>SUM(AS118,AX118,BC118,BI118)</f>
        <v>0</v>
      </c>
      <c r="AO118" s="236"/>
      <c r="AP118" s="232">
        <f>SUM(AU118,AZ118,BE118,BK118)</f>
        <v>0</v>
      </c>
      <c r="AQ118" s="208"/>
      <c r="AR118" s="232"/>
      <c r="AS118" s="232"/>
      <c r="AT118" s="236"/>
      <c r="AU118" s="232"/>
      <c r="AW118" s="232"/>
      <c r="AX118" s="232"/>
      <c r="AY118" s="236"/>
      <c r="AZ118" s="232"/>
      <c r="BB118" s="232"/>
      <c r="BC118" s="232"/>
      <c r="BD118" s="236"/>
      <c r="BE118" s="232"/>
      <c r="BG118" s="232"/>
      <c r="BH118" s="232"/>
      <c r="BI118" s="334"/>
      <c r="BJ118" s="232"/>
      <c r="BK118" s="232"/>
      <c r="BM118" s="232"/>
      <c r="BP118" s="232">
        <f t="shared" ref="BP118:BP124" si="78">SUM(BU118,BZ118,CE118,CJ118)</f>
        <v>0</v>
      </c>
      <c r="BQ118" s="232">
        <f>SUM(BV118,CA118,CF118,CL118)</f>
        <v>0</v>
      </c>
      <c r="BR118" s="236"/>
      <c r="BS118" s="232">
        <f t="shared" ref="BS118:BS124" si="79">SUM(BX118,CC118,CH118,CN118)</f>
        <v>0</v>
      </c>
      <c r="BT118" s="208"/>
      <c r="BU118" s="232"/>
      <c r="BV118" s="232"/>
      <c r="BW118" s="236"/>
      <c r="BX118" s="232"/>
      <c r="BZ118" s="232"/>
      <c r="CA118" s="232"/>
      <c r="CB118" s="236"/>
      <c r="CC118" s="232"/>
      <c r="CE118" s="232"/>
      <c r="CF118" s="232"/>
      <c r="CG118" s="236"/>
      <c r="CH118" s="232"/>
      <c r="CJ118" s="232"/>
      <c r="CK118" s="232"/>
      <c r="CL118" s="232"/>
      <c r="CM118" s="236"/>
      <c r="CN118" s="232"/>
      <c r="CO118" s="232"/>
      <c r="CP118" s="232">
        <f>SUM(CU118,CZ118,DE118,DJ118)</f>
        <v>0</v>
      </c>
      <c r="CQ118" s="232">
        <f>SUM(CV118,DA118,DF118,DK118)</f>
        <v>0</v>
      </c>
      <c r="CR118" s="236"/>
      <c r="CS118" s="232">
        <f>SUM(CX118,DC118,DH118,DM118)</f>
        <v>0</v>
      </c>
      <c r="CU118" s="232"/>
      <c r="CV118" s="232"/>
      <c r="CW118" s="236"/>
      <c r="CX118" s="232"/>
      <c r="CZ118" s="232"/>
      <c r="DA118" s="232"/>
      <c r="DB118" s="236"/>
      <c r="DC118" s="232"/>
      <c r="DE118" s="232"/>
      <c r="DF118" s="232"/>
      <c r="DG118" s="236"/>
      <c r="DH118" s="232"/>
      <c r="DJ118" s="232"/>
      <c r="DK118" s="232"/>
      <c r="DL118" s="236"/>
      <c r="DM118" s="232"/>
      <c r="DO118" s="232">
        <f t="shared" ref="DO118:DP121" si="80">SUM(J118,AM118,BP118,CP118)</f>
        <v>36</v>
      </c>
      <c r="DP118" s="232">
        <f t="shared" si="80"/>
        <v>0</v>
      </c>
      <c r="DQ118" s="236"/>
      <c r="DR118" s="232">
        <f>SUM(M118,AP118,BS118,CS118)</f>
        <v>0</v>
      </c>
    </row>
    <row r="119" spans="1:122" x14ac:dyDescent="0.3">
      <c r="A119" s="231" t="s">
        <v>956</v>
      </c>
      <c r="B119" s="231" t="s">
        <v>1057</v>
      </c>
      <c r="D119" s="331"/>
      <c r="E119" s="231"/>
      <c r="F119" s="231"/>
      <c r="G119" s="231"/>
      <c r="H119" s="231"/>
      <c r="J119" s="232">
        <f t="shared" si="4"/>
        <v>27</v>
      </c>
      <c r="K119" s="232">
        <f>SUM(P119,U119,Z119,AG119)</f>
        <v>0</v>
      </c>
      <c r="L119" s="236"/>
      <c r="M119" s="232">
        <f>SUM(R119,W119,AB119,AI119)</f>
        <v>0</v>
      </c>
      <c r="O119" s="232">
        <v>10</v>
      </c>
      <c r="P119" s="232"/>
      <c r="Q119" s="236"/>
      <c r="R119" s="232"/>
      <c r="T119" s="232">
        <v>8</v>
      </c>
      <c r="U119" s="232"/>
      <c r="V119" s="236"/>
      <c r="W119" s="232"/>
      <c r="Y119" s="232">
        <v>9</v>
      </c>
      <c r="Z119" s="232"/>
      <c r="AA119" s="236"/>
      <c r="AB119" s="232"/>
      <c r="AD119" s="232"/>
      <c r="AE119" s="232"/>
      <c r="AF119" s="334"/>
      <c r="AG119" s="232" t="s">
        <v>1001</v>
      </c>
      <c r="AH119" s="232"/>
      <c r="AI119" s="232"/>
      <c r="AJ119" s="336"/>
      <c r="AK119" s="363" t="s">
        <v>1079</v>
      </c>
      <c r="AM119" s="232">
        <f t="shared" ref="AM119:AM124" si="81">SUM(AR119,AW119,BB119,BG119)</f>
        <v>29</v>
      </c>
      <c r="AN119" s="232">
        <f>SUM(AS119,AX119,BC119,BI119)</f>
        <v>0</v>
      </c>
      <c r="AO119" s="236"/>
      <c r="AP119" s="232">
        <f>SUM(AU119,AZ119,BE119,BK119)</f>
        <v>0</v>
      </c>
      <c r="AQ119" s="208"/>
      <c r="AR119" s="232">
        <v>9</v>
      </c>
      <c r="AS119" s="232"/>
      <c r="AT119" s="236"/>
      <c r="AU119" s="232"/>
      <c r="AW119" s="232">
        <v>8</v>
      </c>
      <c r="AX119" s="232"/>
      <c r="AY119" s="236"/>
      <c r="AZ119" s="232"/>
      <c r="BB119" s="232">
        <v>9</v>
      </c>
      <c r="BC119" s="232"/>
      <c r="BD119" s="236"/>
      <c r="BE119" s="232"/>
      <c r="BG119" s="232">
        <v>3</v>
      </c>
      <c r="BH119" s="232"/>
      <c r="BI119" s="334"/>
      <c r="BJ119" s="232" t="s">
        <v>1027</v>
      </c>
      <c r="BK119" s="232"/>
      <c r="BM119" s="232"/>
      <c r="BP119" s="232">
        <f t="shared" si="78"/>
        <v>22</v>
      </c>
      <c r="BQ119" s="232">
        <f>SUM(BV119,CA119,CF119,CL119)</f>
        <v>0</v>
      </c>
      <c r="BR119" s="236"/>
      <c r="BS119" s="232">
        <f t="shared" si="79"/>
        <v>0</v>
      </c>
      <c r="BT119" s="208"/>
      <c r="BU119" s="232">
        <v>5</v>
      </c>
      <c r="BV119" s="232"/>
      <c r="BW119" s="236"/>
      <c r="BX119" s="232"/>
      <c r="BZ119" s="232">
        <v>8</v>
      </c>
      <c r="CA119" s="232"/>
      <c r="CB119" s="236"/>
      <c r="CC119" s="232"/>
      <c r="CE119" s="232">
        <v>9</v>
      </c>
      <c r="CF119" s="232"/>
      <c r="CG119" s="236"/>
      <c r="CH119" s="232"/>
      <c r="CJ119" s="232"/>
      <c r="CK119" s="232"/>
      <c r="CL119" s="232" t="s">
        <v>1001</v>
      </c>
      <c r="CM119" s="236"/>
      <c r="CN119" s="232"/>
      <c r="CO119" s="232"/>
      <c r="CP119" s="232">
        <f t="shared" ref="CP119:CP120" si="82">SUM(CU119,CZ119,DE119,DJ119)</f>
        <v>0</v>
      </c>
      <c r="CQ119" s="232">
        <f t="shared" ref="CQ119:CQ120" si="83">SUM(CV119,DA119,DF119,DK119)</f>
        <v>0</v>
      </c>
      <c r="CR119" s="236"/>
      <c r="CS119" s="232">
        <f t="shared" ref="CS119:CS120" si="84">SUM(CX119,DC119,DH119,DM119)</f>
        <v>0</v>
      </c>
      <c r="CU119" s="232"/>
      <c r="CV119" s="232"/>
      <c r="CW119" s="236"/>
      <c r="CX119" s="232"/>
      <c r="CZ119" s="232"/>
      <c r="DA119" s="232"/>
      <c r="DB119" s="236"/>
      <c r="DC119" s="232"/>
      <c r="DE119" s="232"/>
      <c r="DF119" s="232"/>
      <c r="DG119" s="236"/>
      <c r="DH119" s="232"/>
      <c r="DJ119" s="232"/>
      <c r="DK119" s="232"/>
      <c r="DL119" s="236"/>
      <c r="DM119" s="232"/>
      <c r="DO119" s="232">
        <f t="shared" si="80"/>
        <v>78</v>
      </c>
      <c r="DP119" s="232">
        <f t="shared" si="80"/>
        <v>0</v>
      </c>
      <c r="DQ119" s="236"/>
      <c r="DR119" s="232">
        <f>SUM(M119,AP119,BS119,CS119)</f>
        <v>0</v>
      </c>
    </row>
    <row r="120" spans="1:122" x14ac:dyDescent="0.3">
      <c r="A120" s="231" t="s">
        <v>957</v>
      </c>
      <c r="B120" s="231"/>
      <c r="D120" s="331"/>
      <c r="E120" s="231"/>
      <c r="F120" s="231"/>
      <c r="G120" s="231"/>
      <c r="H120" s="231"/>
      <c r="J120" s="232">
        <v>3</v>
      </c>
      <c r="K120" s="232">
        <f>SUM(P120,U120,Z120,AG120)</f>
        <v>0</v>
      </c>
      <c r="L120" s="236"/>
      <c r="M120" s="232">
        <f>SUM(R120,W120,AB120,AI120)</f>
        <v>0</v>
      </c>
      <c r="O120" s="232"/>
      <c r="P120" s="232"/>
      <c r="Q120" s="236"/>
      <c r="R120" s="232"/>
      <c r="T120" s="232"/>
      <c r="U120" s="232"/>
      <c r="V120" s="236"/>
      <c r="W120" s="232"/>
      <c r="Y120" s="232"/>
      <c r="Z120" s="232"/>
      <c r="AA120" s="236"/>
      <c r="AB120" s="232"/>
      <c r="AD120" s="232"/>
      <c r="AE120" s="232"/>
      <c r="AF120" s="334"/>
      <c r="AG120" s="232"/>
      <c r="AH120" s="236"/>
      <c r="AI120" s="232"/>
      <c r="AK120" s="232"/>
      <c r="AM120" s="232">
        <v>3</v>
      </c>
      <c r="AN120" s="232">
        <f>SUM(AS120,AX120,BC120,BI120)</f>
        <v>0</v>
      </c>
      <c r="AO120" s="236"/>
      <c r="AP120" s="232">
        <f>SUM(AU120,AZ120,BE120,BK120)</f>
        <v>0</v>
      </c>
      <c r="AQ120" s="208"/>
      <c r="AR120" s="232"/>
      <c r="AS120" s="232"/>
      <c r="AT120" s="236"/>
      <c r="AU120" s="232"/>
      <c r="AW120" s="232"/>
      <c r="AX120" s="232"/>
      <c r="AY120" s="236"/>
      <c r="AZ120" s="232"/>
      <c r="BB120" s="232"/>
      <c r="BC120" s="232"/>
      <c r="BD120" s="236"/>
      <c r="BE120" s="232"/>
      <c r="BG120" s="232"/>
      <c r="BH120" s="232"/>
      <c r="BI120" s="334"/>
      <c r="BJ120" s="232"/>
      <c r="BK120" s="232"/>
      <c r="BM120" s="232"/>
      <c r="BP120" s="232">
        <v>3</v>
      </c>
      <c r="BQ120" s="232">
        <f>SUM(BV120,CA120,CF120,CL120)</f>
        <v>0</v>
      </c>
      <c r="BR120" s="236"/>
      <c r="BS120" s="232">
        <f t="shared" si="79"/>
        <v>0</v>
      </c>
      <c r="BT120" s="208"/>
      <c r="BU120" s="232"/>
      <c r="BV120" s="232"/>
      <c r="BW120" s="236"/>
      <c r="BX120" s="232"/>
      <c r="BZ120" s="232"/>
      <c r="CA120" s="232"/>
      <c r="CB120" s="236"/>
      <c r="CC120" s="232"/>
      <c r="CE120" s="232"/>
      <c r="CF120" s="232"/>
      <c r="CG120" s="236"/>
      <c r="CH120" s="232"/>
      <c r="CJ120" s="232"/>
      <c r="CK120" s="232"/>
      <c r="CL120" s="232"/>
      <c r="CM120" s="236"/>
      <c r="CN120" s="232"/>
      <c r="CO120" s="232"/>
      <c r="CP120" s="232">
        <f t="shared" si="82"/>
        <v>0</v>
      </c>
      <c r="CQ120" s="232">
        <f t="shared" si="83"/>
        <v>0</v>
      </c>
      <c r="CR120" s="236"/>
      <c r="CS120" s="232">
        <f t="shared" si="84"/>
        <v>0</v>
      </c>
      <c r="CU120" s="232"/>
      <c r="CV120" s="232"/>
      <c r="CW120" s="236"/>
      <c r="CX120" s="232"/>
      <c r="CZ120" s="232"/>
      <c r="DA120" s="232"/>
      <c r="DB120" s="236"/>
      <c r="DC120" s="232"/>
      <c r="DE120" s="232"/>
      <c r="DF120" s="232"/>
      <c r="DG120" s="236"/>
      <c r="DH120" s="232"/>
      <c r="DJ120" s="232"/>
      <c r="DK120" s="232"/>
      <c r="DL120" s="236"/>
      <c r="DM120" s="232"/>
      <c r="DO120" s="232">
        <f t="shared" si="80"/>
        <v>9</v>
      </c>
      <c r="DP120" s="232">
        <f t="shared" si="80"/>
        <v>0</v>
      </c>
      <c r="DQ120" s="236"/>
      <c r="DR120" s="232">
        <f>SUM(M120,AP120,BS120,CS120)</f>
        <v>0</v>
      </c>
    </row>
    <row r="121" spans="1:122" x14ac:dyDescent="0.3">
      <c r="A121" s="231" t="s">
        <v>1030</v>
      </c>
      <c r="B121" s="231"/>
      <c r="D121" s="239" t="s">
        <v>944</v>
      </c>
      <c r="E121" s="231"/>
      <c r="F121" s="231"/>
      <c r="G121" s="231"/>
      <c r="H121" s="231"/>
      <c r="J121" s="232">
        <f t="shared" ref="J121:J124" si="85">SUM(O121,T121,Y121,AD121)</f>
        <v>50</v>
      </c>
      <c r="K121" s="232">
        <f>SUM(P121,U121,Z121,AG121)</f>
        <v>0</v>
      </c>
      <c r="L121" s="236"/>
      <c r="M121" s="232">
        <f>SUM(R121,W121,AB121,AI121)</f>
        <v>0</v>
      </c>
      <c r="O121" s="232">
        <v>50</v>
      </c>
      <c r="P121" s="232"/>
      <c r="Q121" s="236"/>
      <c r="R121" s="232"/>
      <c r="T121" s="232"/>
      <c r="U121" s="232"/>
      <c r="V121" s="236"/>
      <c r="W121" s="232"/>
      <c r="Y121" s="232"/>
      <c r="Z121" s="232"/>
      <c r="AA121" s="236"/>
      <c r="AB121" s="232"/>
      <c r="AD121" s="232"/>
      <c r="AE121" s="232"/>
      <c r="AF121" s="334"/>
      <c r="AG121" s="232"/>
      <c r="AH121" s="236"/>
      <c r="AI121" s="232"/>
      <c r="AK121" s="232"/>
      <c r="AM121" s="232">
        <f t="shared" si="81"/>
        <v>120</v>
      </c>
      <c r="AN121" s="232">
        <f>SUM(AS121,AX121,BC121,BI121)</f>
        <v>0</v>
      </c>
      <c r="AO121" s="236"/>
      <c r="AP121" s="232">
        <f>SUM(AU121,AZ121,BE121,BK121)</f>
        <v>0</v>
      </c>
      <c r="AQ121" s="208"/>
      <c r="AR121" s="232">
        <v>70</v>
      </c>
      <c r="AS121" s="232"/>
      <c r="AT121" s="236"/>
      <c r="AU121" s="232"/>
      <c r="AW121" s="232"/>
      <c r="AX121" s="232"/>
      <c r="AY121" s="236"/>
      <c r="AZ121" s="232"/>
      <c r="BB121" s="232"/>
      <c r="BC121" s="232"/>
      <c r="BD121" s="236"/>
      <c r="BE121" s="232"/>
      <c r="BG121" s="232">
        <v>50</v>
      </c>
      <c r="BH121" s="232"/>
      <c r="BI121" s="334"/>
      <c r="BJ121" s="232" t="s">
        <v>1069</v>
      </c>
      <c r="BK121" s="232"/>
      <c r="BM121" s="232"/>
      <c r="BP121" s="232">
        <f t="shared" si="78"/>
        <v>90</v>
      </c>
      <c r="BQ121" s="232">
        <f>SUM(BV121,CA121,CF121,CL121)</f>
        <v>0</v>
      </c>
      <c r="BR121" s="236"/>
      <c r="BS121" s="232">
        <f t="shared" si="79"/>
        <v>0</v>
      </c>
      <c r="BT121" s="208"/>
      <c r="BU121" s="232"/>
      <c r="BV121" s="232"/>
      <c r="BW121" s="236"/>
      <c r="BX121" s="232"/>
      <c r="BZ121" s="232"/>
      <c r="CA121" s="232"/>
      <c r="CB121" s="236"/>
      <c r="CC121" s="232"/>
      <c r="CE121" s="232"/>
      <c r="CF121" s="232"/>
      <c r="CG121" s="236"/>
      <c r="CH121" s="232"/>
      <c r="CJ121" s="232">
        <v>90</v>
      </c>
      <c r="CK121" s="232"/>
      <c r="CL121" s="232" t="s">
        <v>1069</v>
      </c>
      <c r="CM121" s="236"/>
      <c r="CN121" s="232"/>
      <c r="CO121" s="232"/>
      <c r="CP121" s="232">
        <f t="shared" ref="CP121:CP124" si="86">SUM(CU121,CZ121,DE121,DJ121)</f>
        <v>0</v>
      </c>
      <c r="CQ121" s="232">
        <f t="shared" ref="CQ121:CQ124" si="87">SUM(CV121,DA121,DF121,DK121)</f>
        <v>0</v>
      </c>
      <c r="CR121" s="236"/>
      <c r="CS121" s="232">
        <f t="shared" ref="CS121:CS124" si="88">SUM(CX121,DC121,DH121,DM121)</f>
        <v>0</v>
      </c>
      <c r="CU121" s="232"/>
      <c r="CV121" s="232"/>
      <c r="CW121" s="236"/>
      <c r="CX121" s="232"/>
      <c r="CZ121" s="232"/>
      <c r="DA121" s="232"/>
      <c r="DB121" s="236"/>
      <c r="DC121" s="232"/>
      <c r="DE121" s="232"/>
      <c r="DF121" s="232"/>
      <c r="DG121" s="236"/>
      <c r="DH121" s="232"/>
      <c r="DJ121" s="232"/>
      <c r="DK121" s="232"/>
      <c r="DL121" s="236"/>
      <c r="DM121" s="232"/>
      <c r="DO121" s="232">
        <f t="shared" si="80"/>
        <v>260</v>
      </c>
      <c r="DP121" s="232">
        <f t="shared" si="80"/>
        <v>0</v>
      </c>
      <c r="DQ121" s="236"/>
      <c r="DR121" s="232">
        <f>SUM(M121,AP121,BS121,CS121)</f>
        <v>0</v>
      </c>
    </row>
    <row r="122" spans="1:122" s="336" customFormat="1" x14ac:dyDescent="0.3">
      <c r="A122" s="340" t="s">
        <v>1033</v>
      </c>
      <c r="B122" s="340"/>
      <c r="C122" s="334"/>
      <c r="D122" s="362"/>
      <c r="E122" s="340"/>
      <c r="F122" s="340"/>
      <c r="G122" s="340"/>
      <c r="H122" s="340"/>
      <c r="I122" s="334"/>
      <c r="J122" s="232"/>
      <c r="K122" s="232"/>
      <c r="L122" s="236"/>
      <c r="M122" s="232"/>
      <c r="N122" s="334"/>
      <c r="O122" s="232"/>
      <c r="P122" s="232"/>
      <c r="Q122" s="236"/>
      <c r="R122" s="232"/>
      <c r="S122" s="334"/>
      <c r="T122" s="232"/>
      <c r="U122" s="232"/>
      <c r="V122" s="236"/>
      <c r="W122" s="232"/>
      <c r="X122" s="334"/>
      <c r="Y122" s="232"/>
      <c r="Z122" s="232"/>
      <c r="AA122" s="236"/>
      <c r="AB122" s="232"/>
      <c r="AD122" s="232"/>
      <c r="AE122" s="232"/>
      <c r="AF122" s="334"/>
      <c r="AG122" s="232"/>
      <c r="AH122" s="236"/>
      <c r="AI122" s="232"/>
      <c r="AK122" s="232"/>
      <c r="AM122" s="232">
        <f t="shared" si="81"/>
        <v>0</v>
      </c>
      <c r="AN122" s="232"/>
      <c r="AO122" s="236"/>
      <c r="AP122" s="232"/>
      <c r="AQ122" s="334"/>
      <c r="AR122" s="232"/>
      <c r="AS122" s="232"/>
      <c r="AT122" s="236"/>
      <c r="AU122" s="232"/>
      <c r="AV122" s="334"/>
      <c r="AW122" s="232"/>
      <c r="AX122" s="232"/>
      <c r="AY122" s="236"/>
      <c r="AZ122" s="232"/>
      <c r="BA122" s="334"/>
      <c r="BB122" s="232"/>
      <c r="BC122" s="232"/>
      <c r="BD122" s="236"/>
      <c r="BE122" s="232"/>
      <c r="BG122" s="232"/>
      <c r="BH122" s="232"/>
      <c r="BI122" s="334"/>
      <c r="BJ122" s="232"/>
      <c r="BK122" s="232"/>
      <c r="BM122" s="232"/>
      <c r="BP122" s="232"/>
      <c r="BQ122" s="232"/>
      <c r="BR122" s="236"/>
      <c r="BS122" s="232"/>
      <c r="BT122" s="334"/>
      <c r="BU122" s="232"/>
      <c r="BV122" s="232"/>
      <c r="BW122" s="236"/>
      <c r="BX122" s="232"/>
      <c r="BY122" s="334"/>
      <c r="BZ122" s="232"/>
      <c r="CA122" s="232"/>
      <c r="CB122" s="236"/>
      <c r="CC122" s="232"/>
      <c r="CD122" s="334"/>
      <c r="CE122" s="232"/>
      <c r="CF122" s="232"/>
      <c r="CG122" s="236"/>
      <c r="CH122" s="232"/>
      <c r="CJ122" s="232"/>
      <c r="CK122" s="232"/>
      <c r="CL122" s="232"/>
      <c r="CM122" s="236"/>
      <c r="CN122" s="232"/>
      <c r="CO122" s="232"/>
      <c r="CP122" s="232"/>
      <c r="CQ122" s="232"/>
      <c r="CR122" s="236"/>
      <c r="CS122" s="232"/>
      <c r="CU122" s="232"/>
      <c r="CV122" s="232"/>
      <c r="CW122" s="236"/>
      <c r="CX122" s="232"/>
      <c r="CY122" s="334"/>
      <c r="CZ122" s="232"/>
      <c r="DA122" s="232"/>
      <c r="DB122" s="236"/>
      <c r="DC122" s="232"/>
      <c r="DD122" s="334"/>
      <c r="DE122" s="232"/>
      <c r="DF122" s="232"/>
      <c r="DG122" s="236"/>
      <c r="DH122" s="232"/>
      <c r="DJ122" s="232"/>
      <c r="DK122" s="232"/>
      <c r="DL122" s="236"/>
      <c r="DM122" s="232"/>
      <c r="DO122" s="232"/>
      <c r="DP122" s="232"/>
      <c r="DQ122" s="236"/>
      <c r="DR122" s="232"/>
    </row>
    <row r="123" spans="1:122" s="336" customFormat="1" x14ac:dyDescent="0.3">
      <c r="A123" s="340" t="s">
        <v>1035</v>
      </c>
      <c r="B123" s="340"/>
      <c r="C123" s="334"/>
      <c r="D123" s="362"/>
      <c r="E123" s="340"/>
      <c r="F123" s="340"/>
      <c r="G123" s="340"/>
      <c r="H123" s="340"/>
      <c r="I123" s="334"/>
      <c r="J123" s="232">
        <f t="shared" si="85"/>
        <v>16</v>
      </c>
      <c r="K123" s="232"/>
      <c r="L123" s="236"/>
      <c r="M123" s="232"/>
      <c r="N123" s="334"/>
      <c r="O123" s="232"/>
      <c r="P123" s="232"/>
      <c r="Q123" s="236"/>
      <c r="R123" s="232"/>
      <c r="S123" s="334"/>
      <c r="T123" s="232"/>
      <c r="U123" s="232"/>
      <c r="V123" s="236"/>
      <c r="W123" s="232"/>
      <c r="X123" s="334"/>
      <c r="Y123" s="232"/>
      <c r="Z123" s="232"/>
      <c r="AA123" s="236"/>
      <c r="AB123" s="232"/>
      <c r="AD123" s="232">
        <v>16</v>
      </c>
      <c r="AE123" s="232"/>
      <c r="AF123" s="334"/>
      <c r="AG123" s="232"/>
      <c r="AH123" s="236"/>
      <c r="AI123" s="232"/>
      <c r="AK123" s="232"/>
      <c r="AM123" s="232">
        <f t="shared" si="81"/>
        <v>0</v>
      </c>
      <c r="AN123" s="232"/>
      <c r="AO123" s="236"/>
      <c r="AP123" s="232"/>
      <c r="AQ123" s="334"/>
      <c r="AR123" s="232"/>
      <c r="AS123" s="232"/>
      <c r="AT123" s="236"/>
      <c r="AU123" s="232"/>
      <c r="AV123" s="334"/>
      <c r="AW123" s="232"/>
      <c r="AX123" s="232"/>
      <c r="AY123" s="236"/>
      <c r="AZ123" s="232"/>
      <c r="BA123" s="334"/>
      <c r="BB123" s="232"/>
      <c r="BC123" s="232"/>
      <c r="BD123" s="236"/>
      <c r="BE123" s="232"/>
      <c r="BG123" s="232"/>
      <c r="BH123" s="232"/>
      <c r="BI123" s="334"/>
      <c r="BJ123" s="232"/>
      <c r="BK123" s="232"/>
      <c r="BM123" s="232"/>
      <c r="BP123" s="232"/>
      <c r="BQ123" s="232"/>
      <c r="BR123" s="236"/>
      <c r="BS123" s="232"/>
      <c r="BT123" s="334"/>
      <c r="BU123" s="232"/>
      <c r="BV123" s="232"/>
      <c r="BW123" s="236"/>
      <c r="BX123" s="232"/>
      <c r="BY123" s="334"/>
      <c r="BZ123" s="232"/>
      <c r="CA123" s="232"/>
      <c r="CB123" s="236"/>
      <c r="CC123" s="232"/>
      <c r="CD123" s="334"/>
      <c r="CE123" s="232"/>
      <c r="CF123" s="232"/>
      <c r="CG123" s="236"/>
      <c r="CH123" s="232"/>
      <c r="CJ123" s="232"/>
      <c r="CK123" s="232"/>
      <c r="CL123" s="232"/>
      <c r="CM123" s="236"/>
      <c r="CN123" s="232"/>
      <c r="CO123" s="232"/>
      <c r="CP123" s="232"/>
      <c r="CQ123" s="232"/>
      <c r="CR123" s="236"/>
      <c r="CS123" s="232"/>
      <c r="CU123" s="232"/>
      <c r="CV123" s="232"/>
      <c r="CW123" s="236"/>
      <c r="CX123" s="232"/>
      <c r="CY123" s="334"/>
      <c r="CZ123" s="232"/>
      <c r="DA123" s="232"/>
      <c r="DB123" s="236"/>
      <c r="DC123" s="232"/>
      <c r="DD123" s="334"/>
      <c r="DE123" s="232"/>
      <c r="DF123" s="232"/>
      <c r="DG123" s="236"/>
      <c r="DH123" s="232"/>
      <c r="DJ123" s="232"/>
      <c r="DK123" s="232"/>
      <c r="DL123" s="236"/>
      <c r="DM123" s="232"/>
      <c r="DO123" s="232"/>
      <c r="DP123" s="232"/>
      <c r="DQ123" s="236"/>
      <c r="DR123" s="232"/>
    </row>
    <row r="124" spans="1:122" x14ac:dyDescent="0.3">
      <c r="A124" s="231" t="s">
        <v>984</v>
      </c>
      <c r="B124" s="231"/>
      <c r="D124" s="239" t="s">
        <v>944</v>
      </c>
      <c r="E124" s="231"/>
      <c r="F124" s="231"/>
      <c r="G124" s="231"/>
      <c r="H124" s="231"/>
      <c r="J124" s="232">
        <f t="shared" si="85"/>
        <v>8</v>
      </c>
      <c r="K124" s="232">
        <f>SUM(P124,U124,Z124,AG124)</f>
        <v>0</v>
      </c>
      <c r="L124" s="236"/>
      <c r="M124" s="232">
        <f>SUM(R124,W124,AB124,AI124)</f>
        <v>0</v>
      </c>
      <c r="O124" s="232"/>
      <c r="P124" s="232"/>
      <c r="Q124" s="236"/>
      <c r="R124" s="232"/>
      <c r="T124" s="232"/>
      <c r="U124" s="232"/>
      <c r="V124" s="236"/>
      <c r="W124" s="232"/>
      <c r="Y124" s="232"/>
      <c r="Z124" s="232"/>
      <c r="AA124" s="236"/>
      <c r="AB124" s="232"/>
      <c r="AD124" s="232">
        <v>8</v>
      </c>
      <c r="AE124" s="232"/>
      <c r="AF124" s="334"/>
      <c r="AG124" s="232"/>
      <c r="AH124" s="236"/>
      <c r="AI124" s="232"/>
      <c r="AK124" s="232"/>
      <c r="AM124" s="232">
        <f t="shared" si="81"/>
        <v>0</v>
      </c>
      <c r="AN124" s="232">
        <f>SUM(AS124,AX124,BC124,BI124)</f>
        <v>0</v>
      </c>
      <c r="AO124" s="236"/>
      <c r="AP124" s="232">
        <f>SUM(AU124,AZ124,BE124,BK124)</f>
        <v>0</v>
      </c>
      <c r="AQ124" s="208"/>
      <c r="AR124" s="232"/>
      <c r="AS124" s="232"/>
      <c r="AT124" s="236"/>
      <c r="AU124" s="232"/>
      <c r="AW124" s="232"/>
      <c r="AX124" s="232"/>
      <c r="AY124" s="236"/>
      <c r="AZ124" s="232"/>
      <c r="BB124" s="232"/>
      <c r="BC124" s="232"/>
      <c r="BD124" s="236"/>
      <c r="BE124" s="232"/>
      <c r="BG124" s="232"/>
      <c r="BH124" s="232"/>
      <c r="BI124" s="334"/>
      <c r="BJ124" s="232"/>
      <c r="BK124" s="232"/>
      <c r="BM124" s="232"/>
      <c r="BP124" s="232">
        <f t="shared" si="78"/>
        <v>16</v>
      </c>
      <c r="BQ124" s="232">
        <f>SUM(BV124,CA124,CF124,CL124)</f>
        <v>0</v>
      </c>
      <c r="BR124" s="236"/>
      <c r="BS124" s="232">
        <f t="shared" si="79"/>
        <v>0</v>
      </c>
      <c r="BT124" s="208"/>
      <c r="BU124" s="232"/>
      <c r="BV124" s="232"/>
      <c r="BW124" s="236"/>
      <c r="BX124" s="232"/>
      <c r="BZ124" s="232"/>
      <c r="CA124" s="232"/>
      <c r="CB124" s="236"/>
      <c r="CC124" s="232"/>
      <c r="CE124" s="232"/>
      <c r="CF124" s="232"/>
      <c r="CG124" s="236"/>
      <c r="CH124" s="232"/>
      <c r="CJ124" s="232">
        <v>16</v>
      </c>
      <c r="CK124" s="232"/>
      <c r="CL124" s="232"/>
      <c r="CM124" s="236"/>
      <c r="CN124" s="232"/>
      <c r="CO124" s="232"/>
      <c r="CP124" s="232">
        <f t="shared" si="86"/>
        <v>0</v>
      </c>
      <c r="CQ124" s="232">
        <f t="shared" si="87"/>
        <v>0</v>
      </c>
      <c r="CR124" s="236"/>
      <c r="CS124" s="232">
        <f t="shared" si="88"/>
        <v>0</v>
      </c>
      <c r="CU124" s="232"/>
      <c r="CV124" s="232"/>
      <c r="CW124" s="236"/>
      <c r="CX124" s="232"/>
      <c r="CZ124" s="232"/>
      <c r="DA124" s="232"/>
      <c r="DB124" s="236"/>
      <c r="DC124" s="232"/>
      <c r="DE124" s="232"/>
      <c r="DF124" s="232"/>
      <c r="DG124" s="236"/>
      <c r="DH124" s="232"/>
      <c r="DJ124" s="232"/>
      <c r="DK124" s="232"/>
      <c r="DL124" s="236"/>
      <c r="DM124" s="232"/>
      <c r="DO124" s="232">
        <f>SUM(J124,AM124,BP124,CP124)</f>
        <v>24</v>
      </c>
      <c r="DP124" s="232">
        <f>SUM(K124,AN124,BQ124,CQ124)</f>
        <v>0</v>
      </c>
      <c r="DQ124" s="236"/>
      <c r="DR124" s="232">
        <f>SUM(M124,AP124,BS124,CS124)</f>
        <v>0</v>
      </c>
    </row>
    <row r="125" spans="1:122" s="208" customFormat="1" x14ac:dyDescent="0.3">
      <c r="D125" s="218"/>
      <c r="J125" s="252"/>
      <c r="K125" s="252"/>
      <c r="L125" s="252"/>
      <c r="M125" s="252"/>
      <c r="O125" s="252"/>
      <c r="P125" s="252"/>
      <c r="Q125" s="252"/>
      <c r="R125" s="252"/>
      <c r="T125" s="252"/>
      <c r="U125" s="252"/>
      <c r="V125" s="252"/>
      <c r="W125" s="252"/>
      <c r="Y125" s="252"/>
      <c r="Z125" s="252"/>
      <c r="AA125" s="252"/>
      <c r="AB125" s="252"/>
      <c r="AD125" s="252"/>
      <c r="AE125" s="252"/>
      <c r="AF125" s="252"/>
      <c r="AG125" s="252"/>
      <c r="AH125" s="252"/>
      <c r="AI125" s="252"/>
      <c r="AK125" s="252"/>
      <c r="AL125" s="334"/>
      <c r="AM125" s="252"/>
      <c r="AN125" s="252"/>
      <c r="AO125" s="252"/>
      <c r="AP125" s="252"/>
      <c r="AQ125" s="252"/>
      <c r="AR125" s="252"/>
      <c r="AS125" s="252"/>
      <c r="AT125" s="252"/>
      <c r="AU125" s="252"/>
      <c r="AW125" s="252"/>
      <c r="AX125" s="252"/>
      <c r="AY125" s="252"/>
      <c r="AZ125" s="252"/>
      <c r="BB125" s="252"/>
      <c r="BC125" s="252"/>
      <c r="BD125" s="252"/>
      <c r="BE125" s="252"/>
      <c r="BG125" s="252"/>
      <c r="BH125" s="252"/>
      <c r="BI125" s="252"/>
      <c r="BJ125" s="252"/>
      <c r="BK125" s="252"/>
      <c r="BL125" s="334"/>
      <c r="BM125" s="252"/>
      <c r="BP125" s="252"/>
      <c r="BQ125" s="252"/>
      <c r="BR125" s="252"/>
      <c r="BS125" s="252"/>
      <c r="BT125" s="252"/>
      <c r="BU125" s="252"/>
      <c r="BV125" s="252"/>
      <c r="BW125" s="252"/>
      <c r="BX125" s="252"/>
      <c r="BZ125" s="252"/>
      <c r="CA125" s="252"/>
      <c r="CB125" s="252"/>
      <c r="CC125" s="252"/>
      <c r="CE125" s="252"/>
      <c r="CF125" s="252"/>
      <c r="CG125" s="252"/>
      <c r="CH125" s="252"/>
      <c r="CJ125" s="252"/>
      <c r="CK125" s="252"/>
      <c r="CL125" s="252"/>
      <c r="CM125" s="252"/>
      <c r="CN125" s="252"/>
      <c r="CO125" s="252"/>
      <c r="CP125" s="252"/>
      <c r="CQ125" s="252"/>
      <c r="CR125" s="252"/>
      <c r="CS125" s="252"/>
      <c r="CU125" s="252"/>
      <c r="CV125" s="252"/>
      <c r="CW125" s="252"/>
      <c r="CX125" s="252"/>
      <c r="CZ125" s="252"/>
      <c r="DA125" s="252"/>
      <c r="DB125" s="252"/>
      <c r="DC125" s="252"/>
      <c r="DE125" s="252"/>
      <c r="DF125" s="252"/>
      <c r="DG125" s="252"/>
      <c r="DH125" s="252"/>
      <c r="DJ125" s="252"/>
      <c r="DK125" s="252"/>
      <c r="DL125" s="252"/>
      <c r="DM125" s="252"/>
      <c r="DO125" s="252"/>
      <c r="DP125" s="252"/>
      <c r="DQ125" s="252"/>
      <c r="DR125" s="252"/>
    </row>
    <row r="126" spans="1:122" s="211" customFormat="1" x14ac:dyDescent="0.3">
      <c r="A126" s="306" t="s">
        <v>145</v>
      </c>
      <c r="B126" s="307"/>
      <c r="C126" s="217"/>
      <c r="D126" s="308"/>
      <c r="E126" s="307"/>
      <c r="F126" s="307"/>
      <c r="G126" s="307"/>
      <c r="H126" s="307"/>
      <c r="I126" s="217"/>
      <c r="J126" s="309">
        <f>SUM(J17:J125)</f>
        <v>742</v>
      </c>
      <c r="K126" s="310">
        <f>SUM(K17:K125)</f>
        <v>332</v>
      </c>
      <c r="L126" s="310">
        <f>SUM(L17:L125)</f>
        <v>0</v>
      </c>
      <c r="M126" s="232">
        <f>SUM(R126,W126,AB126,AI126)</f>
        <v>0</v>
      </c>
      <c r="N126" s="217"/>
      <c r="O126" s="311">
        <f>SUM(O17:O125)-O81</f>
        <v>294</v>
      </c>
      <c r="P126" s="310">
        <f>SUM(P17:P125)</f>
        <v>36</v>
      </c>
      <c r="Q126" s="310">
        <f>SUM(Q17:Q125)</f>
        <v>0</v>
      </c>
      <c r="R126" s="310">
        <f>SUM(R17:R125)</f>
        <v>0</v>
      </c>
      <c r="S126" s="217"/>
      <c r="T126" s="311">
        <f>SUM(T17:T125)-T81</f>
        <v>184</v>
      </c>
      <c r="U126" s="310">
        <f>SUM(U17:U125)</f>
        <v>64</v>
      </c>
      <c r="V126" s="310">
        <f>SUM(V17:V125)</f>
        <v>0</v>
      </c>
      <c r="W126" s="310">
        <f>SUM(W17:W125)</f>
        <v>0</v>
      </c>
      <c r="X126" s="217"/>
      <c r="Y126" s="311">
        <f>SUM(Y17:Y125)-Y81</f>
        <v>216</v>
      </c>
      <c r="Z126" s="310">
        <f>SUM(Z17:Z125)</f>
        <v>0</v>
      </c>
      <c r="AA126" s="310">
        <f>SUM(AA17:AA125)</f>
        <v>0</v>
      </c>
      <c r="AB126" s="310">
        <f>SUM(AB17:AB125)</f>
        <v>0</v>
      </c>
      <c r="AC126" s="210"/>
      <c r="AD126" s="311">
        <f>AD124</f>
        <v>8</v>
      </c>
      <c r="AE126" s="310">
        <f>SUM(AE17:AE125)</f>
        <v>232</v>
      </c>
      <c r="AF126" s="312"/>
      <c r="AG126" s="310">
        <f>SUM(AG17:AG125)</f>
        <v>0</v>
      </c>
      <c r="AH126" s="310">
        <f>SUM(AH17:AH125)</f>
        <v>0</v>
      </c>
      <c r="AI126" s="310">
        <f>SUM(AI17:AI125)</f>
        <v>0</v>
      </c>
      <c r="AJ126" s="210"/>
      <c r="AK126" s="310">
        <f>SUM(AK17:AK125)</f>
        <v>0</v>
      </c>
      <c r="AL126" s="336"/>
      <c r="AM126" s="347">
        <f>SUM(AM17:AM125)</f>
        <v>575</v>
      </c>
      <c r="AN126" s="310">
        <f>SUM(AN85:AN88)</f>
        <v>464</v>
      </c>
      <c r="AO126" s="310">
        <f>SUM(AO17:AO125)</f>
        <v>2</v>
      </c>
      <c r="AP126" s="310">
        <f>SUM(AU126,AZ126,BE126,BK126)</f>
        <v>0</v>
      </c>
      <c r="AQ126" s="312"/>
      <c r="AR126" s="311">
        <f>SUM(AR17:AR125)-AR81</f>
        <v>205</v>
      </c>
      <c r="AS126" s="310">
        <f>SUM(AS17:AS125)</f>
        <v>32</v>
      </c>
      <c r="AT126" s="310">
        <f>SUM(AT17:AT125)</f>
        <v>0</v>
      </c>
      <c r="AU126" s="310">
        <f>SUM(AU17:AU125)</f>
        <v>0</v>
      </c>
      <c r="AV126" s="217"/>
      <c r="AW126" s="311">
        <f>SUM(AW17:AW125)-AW81</f>
        <v>152</v>
      </c>
      <c r="AX126" s="310">
        <f>SUM(AX17:AX125)</f>
        <v>72</v>
      </c>
      <c r="AY126" s="310">
        <f>SUM(AY17:AY125)</f>
        <v>0</v>
      </c>
      <c r="AZ126" s="310">
        <f>SUM(AZ17:AZ125)</f>
        <v>0</v>
      </c>
      <c r="BA126" s="217"/>
      <c r="BB126" s="311">
        <f>SUM(BB17:BB125)-BB81</f>
        <v>162</v>
      </c>
      <c r="BC126" s="310">
        <f>SUM(BC17:BC125)</f>
        <v>56</v>
      </c>
      <c r="BD126" s="310">
        <f>SUM(BD17:BD125)</f>
        <v>2</v>
      </c>
      <c r="BE126" s="310">
        <f>SUM(BE17:BE125)</f>
        <v>0</v>
      </c>
      <c r="BF126" s="210"/>
      <c r="BG126" s="311">
        <f>SUM(BG17:BG125)</f>
        <v>53</v>
      </c>
      <c r="BH126" s="310">
        <f>SUM(BH17:BH125)</f>
        <v>304</v>
      </c>
      <c r="BI126" s="312"/>
      <c r="BJ126" s="310">
        <f>SUM(BJ17:BJ125)</f>
        <v>0</v>
      </c>
      <c r="BK126" s="310">
        <f>SUM(BK17:BK125)</f>
        <v>0</v>
      </c>
      <c r="BL126" s="336"/>
      <c r="BM126" s="310">
        <f>SUM(BM17:BM125)</f>
        <v>0</v>
      </c>
      <c r="BN126" s="210"/>
      <c r="BO126" s="210"/>
      <c r="BP126" s="347">
        <f>SUM(BP17:BP125)</f>
        <v>579</v>
      </c>
      <c r="BQ126" s="310">
        <f>SUM(BV126,CK126,)</f>
        <v>480</v>
      </c>
      <c r="BR126" s="310">
        <f>SUM(BR17:BR125)</f>
        <v>8</v>
      </c>
      <c r="BS126" s="310">
        <f t="shared" ref="BS126" si="89">SUM(BX126,CC126,CH126,CN126)</f>
        <v>0</v>
      </c>
      <c r="BT126" s="312"/>
      <c r="BU126" s="311">
        <f>SUM(BU17:BU125)-BU81</f>
        <v>90</v>
      </c>
      <c r="BV126" s="310">
        <f>SUM(BV17:BV125)</f>
        <v>240</v>
      </c>
      <c r="BW126" s="310">
        <f>SUM(BW17:BW125)</f>
        <v>0</v>
      </c>
      <c r="BX126" s="310">
        <f>SUM(BX17:BX125)</f>
        <v>0</v>
      </c>
      <c r="BY126" s="217"/>
      <c r="BZ126" s="311">
        <f>SUM(BZ17:BZ125)-BZ81</f>
        <v>168</v>
      </c>
      <c r="CA126" s="310">
        <f>SUM(CA17:CA125)</f>
        <v>0</v>
      </c>
      <c r="CB126" s="310">
        <f>SUM(CB17:CB125)</f>
        <v>2</v>
      </c>
      <c r="CC126" s="310">
        <f>SUM(CC17:CC125)</f>
        <v>0</v>
      </c>
      <c r="CD126" s="217"/>
      <c r="CE126" s="311">
        <f>SUM(CE17:CE125)-CE81</f>
        <v>212</v>
      </c>
      <c r="CF126" s="310">
        <f>SUM(CF17:CF125)</f>
        <v>0</v>
      </c>
      <c r="CG126" s="310">
        <f>SUM(CG17:CG125)</f>
        <v>4</v>
      </c>
      <c r="CH126" s="310">
        <f>SUM(CH17:CH125)</f>
        <v>0</v>
      </c>
      <c r="CI126" s="210"/>
      <c r="CJ126" s="311">
        <f>SUM(CJ17:CJ125)</f>
        <v>106</v>
      </c>
      <c r="CK126" s="310">
        <v>240</v>
      </c>
      <c r="CL126" s="310">
        <f>SUM(CL17:CL125)</f>
        <v>0</v>
      </c>
      <c r="CM126" s="310">
        <f>SUM(CM17:CM125)</f>
        <v>2</v>
      </c>
      <c r="CN126" s="310">
        <f>SUM(CN17:CN125)</f>
        <v>0</v>
      </c>
      <c r="CO126" s="310"/>
      <c r="CP126" s="310">
        <f>SUM(CP17:CP125)</f>
        <v>0</v>
      </c>
      <c r="CQ126" s="310">
        <f>SUM(CQ17:CQ125)</f>
        <v>0</v>
      </c>
      <c r="CR126" s="310">
        <f>SUM(CR17:CR125)</f>
        <v>0</v>
      </c>
      <c r="CS126" s="310">
        <f t="shared" ref="CS126" si="90">SUM(CX126,DC126,DH126,DM126)</f>
        <v>0</v>
      </c>
      <c r="CU126" s="311">
        <f>SUM(CU17:CU125)</f>
        <v>0</v>
      </c>
      <c r="CV126" s="310">
        <f>SUM(CV17:CV125)</f>
        <v>0</v>
      </c>
      <c r="CW126" s="310">
        <f>SUM(CW17:CW125)</f>
        <v>0</v>
      </c>
      <c r="CX126" s="310">
        <f>SUM(CX17:CX125)</f>
        <v>0</v>
      </c>
      <c r="CY126" s="217"/>
      <c r="CZ126" s="311">
        <f>SUM(CZ17:CZ125)</f>
        <v>0</v>
      </c>
      <c r="DA126" s="310">
        <f>SUM(DA17:DA125)</f>
        <v>0</v>
      </c>
      <c r="DB126" s="310">
        <f>SUM(DB17:DB125)</f>
        <v>0</v>
      </c>
      <c r="DC126" s="310">
        <f>SUM(DC17:DC125)</f>
        <v>0</v>
      </c>
      <c r="DD126" s="217"/>
      <c r="DE126" s="311">
        <f>SUM(DE17:DE125)</f>
        <v>0</v>
      </c>
      <c r="DF126" s="310">
        <f>SUM(DF17:DF125)</f>
        <v>0</v>
      </c>
      <c r="DG126" s="310">
        <f>SUM(DG17:DG125)</f>
        <v>0</v>
      </c>
      <c r="DH126" s="310">
        <f>SUM(DH17:DH125)</f>
        <v>0</v>
      </c>
      <c r="DI126" s="210"/>
      <c r="DJ126" s="311">
        <f>SUM(DJ17:DJ125)</f>
        <v>0</v>
      </c>
      <c r="DK126" s="310">
        <f>SUM(DK17:DK125)</f>
        <v>0</v>
      </c>
      <c r="DL126" s="310">
        <f>SUM(DL17:DL125)</f>
        <v>0</v>
      </c>
      <c r="DM126" s="310">
        <f>SUM(DM17:DM125)</f>
        <v>0</v>
      </c>
      <c r="DN126" s="210"/>
      <c r="DO126" s="310">
        <f>SUM(DO17:DO125)</f>
        <v>1765</v>
      </c>
      <c r="DP126" s="310">
        <f>SUM(DP83:DP125)</f>
        <v>1276</v>
      </c>
      <c r="DQ126" s="310">
        <f>SUM(DQ17:DQ125)</f>
        <v>10</v>
      </c>
      <c r="DR126" s="310">
        <f>SUM(DR17:DR124)</f>
        <v>0</v>
      </c>
    </row>
    <row r="127" spans="1:122" x14ac:dyDescent="0.3">
      <c r="D127" s="359">
        <f>(O126+T126+Y126+AD126)</f>
        <v>702</v>
      </c>
      <c r="J127" s="210">
        <v>750</v>
      </c>
      <c r="AM127" s="210">
        <v>589</v>
      </c>
      <c r="BP127" s="210">
        <v>589</v>
      </c>
    </row>
    <row r="128" spans="1:122" x14ac:dyDescent="0.3">
      <c r="A128" s="313" t="s">
        <v>146</v>
      </c>
      <c r="B128" s="307"/>
      <c r="J128" s="404" t="s">
        <v>181</v>
      </c>
      <c r="K128" s="405"/>
      <c r="L128" s="406"/>
      <c r="M128" s="310">
        <f>SUM(J126:M126)</f>
        <v>1074</v>
      </c>
      <c r="O128" s="404" t="s">
        <v>180</v>
      </c>
      <c r="P128" s="405"/>
      <c r="Q128" s="406"/>
      <c r="R128" s="310">
        <f>SUM(O126:R126)</f>
        <v>330</v>
      </c>
      <c r="T128" s="404" t="s">
        <v>180</v>
      </c>
      <c r="U128" s="405"/>
      <c r="V128" s="406"/>
      <c r="W128" s="310">
        <f>SUM(T126:W126)</f>
        <v>248</v>
      </c>
      <c r="Y128" s="404" t="s">
        <v>180</v>
      </c>
      <c r="Z128" s="405"/>
      <c r="AA128" s="406"/>
      <c r="AB128" s="310">
        <f>SUM(Y126:AB126)</f>
        <v>216</v>
      </c>
      <c r="AD128" s="404" t="s">
        <v>180</v>
      </c>
      <c r="AE128" s="404"/>
      <c r="AF128" s="404"/>
      <c r="AG128" s="405"/>
      <c r="AH128" s="406"/>
      <c r="AI128" s="310">
        <f>SUM(AD126:AI126)</f>
        <v>240</v>
      </c>
      <c r="AM128" s="404" t="s">
        <v>181</v>
      </c>
      <c r="AN128" s="405"/>
      <c r="AO128" s="406"/>
      <c r="AP128" s="310">
        <f>SUM(AM126:AP126)</f>
        <v>1041</v>
      </c>
      <c r="AQ128" s="312"/>
      <c r="AR128" s="404" t="s">
        <v>180</v>
      </c>
      <c r="AS128" s="405"/>
      <c r="AT128" s="406"/>
      <c r="AU128" s="310">
        <f>+AR126+AS126+AT126+AU126</f>
        <v>237</v>
      </c>
      <c r="AW128" s="404" t="s">
        <v>180</v>
      </c>
      <c r="AX128" s="405"/>
      <c r="AY128" s="406"/>
      <c r="AZ128" s="310">
        <f>+AW126+AX126+AY126+AZ126</f>
        <v>224</v>
      </c>
      <c r="BB128" s="404" t="s">
        <v>180</v>
      </c>
      <c r="BC128" s="405"/>
      <c r="BD128" s="406"/>
      <c r="BE128" s="310">
        <f>+BB126+BC126+BD126+BE126</f>
        <v>220</v>
      </c>
      <c r="BG128" s="404" t="s">
        <v>180</v>
      </c>
      <c r="BH128" s="404"/>
      <c r="BI128" s="405"/>
      <c r="BJ128" s="406"/>
      <c r="BK128" s="310">
        <f>+BG126+BI126+BJ126+BK126</f>
        <v>53</v>
      </c>
      <c r="BM128" s="312"/>
      <c r="BP128" s="404" t="s">
        <v>181</v>
      </c>
      <c r="BQ128" s="405"/>
      <c r="BR128" s="406"/>
      <c r="BS128" s="310">
        <f>SUM(BP126:BS126)</f>
        <v>1067</v>
      </c>
      <c r="BT128" s="312"/>
      <c r="BU128" s="404" t="s">
        <v>180</v>
      </c>
      <c r="BV128" s="405"/>
      <c r="BW128" s="406"/>
      <c r="BX128" s="310">
        <f>SUM(BU126:BX126)</f>
        <v>330</v>
      </c>
      <c r="BZ128" s="404" t="s">
        <v>180</v>
      </c>
      <c r="CA128" s="405"/>
      <c r="CB128" s="406"/>
      <c r="CC128" s="310">
        <f>SUM(BZ126:CC126)</f>
        <v>170</v>
      </c>
      <c r="CE128" s="404" t="s">
        <v>180</v>
      </c>
      <c r="CF128" s="405"/>
      <c r="CG128" s="406"/>
      <c r="CH128" s="310">
        <f>SUM(CE126:CH126)</f>
        <v>216</v>
      </c>
      <c r="CJ128" s="404" t="s">
        <v>180</v>
      </c>
      <c r="CK128" s="404"/>
      <c r="CL128" s="405"/>
      <c r="CM128" s="406"/>
      <c r="CN128" s="310">
        <f>SUM(CJ126:CN126)</f>
        <v>348</v>
      </c>
      <c r="CO128" s="210"/>
      <c r="CP128" s="404" t="s">
        <v>182</v>
      </c>
      <c r="CQ128" s="405"/>
      <c r="CR128" s="406"/>
      <c r="CS128" s="310">
        <f>SUM(CP126:CS126)</f>
        <v>0</v>
      </c>
      <c r="CU128" s="404" t="s">
        <v>180</v>
      </c>
      <c r="CV128" s="405"/>
      <c r="CW128" s="406"/>
      <c r="CX128" s="310">
        <f>SUM(CU126:CX126)</f>
        <v>0</v>
      </c>
      <c r="CZ128" s="404" t="s">
        <v>180</v>
      </c>
      <c r="DA128" s="405"/>
      <c r="DB128" s="406"/>
      <c r="DC128" s="310">
        <f>SUM(CZ126:DC126)</f>
        <v>0</v>
      </c>
      <c r="DE128" s="404" t="s">
        <v>180</v>
      </c>
      <c r="DF128" s="405"/>
      <c r="DG128" s="406"/>
      <c r="DH128" s="310">
        <f>SUM(DE126:DH126)</f>
        <v>0</v>
      </c>
      <c r="DJ128" s="404" t="s">
        <v>180</v>
      </c>
      <c r="DK128" s="405"/>
      <c r="DL128" s="406"/>
      <c r="DM128" s="310">
        <f>SUM(DJ126:DM126)</f>
        <v>0</v>
      </c>
      <c r="DO128" s="404" t="s">
        <v>182</v>
      </c>
      <c r="DP128" s="405"/>
      <c r="DQ128" s="406"/>
      <c r="DR128" s="310">
        <f>SUM(DO126:DR126)</f>
        <v>3051</v>
      </c>
    </row>
    <row r="131" spans="1:107" x14ac:dyDescent="0.3">
      <c r="A131" s="211" t="s">
        <v>24</v>
      </c>
      <c r="B131" s="211"/>
      <c r="D131" s="429" t="str">
        <f>Examenprogramma!$B$30</f>
        <v>11 juli 2019</v>
      </c>
      <c r="E131" s="429"/>
      <c r="F131" s="429"/>
      <c r="G131" s="429"/>
      <c r="H131" s="429"/>
      <c r="J131" s="208"/>
      <c r="K131" s="208"/>
      <c r="L131" s="208"/>
      <c r="M131" s="208"/>
      <c r="O131" s="208"/>
      <c r="P131" s="208"/>
      <c r="Q131" s="208"/>
      <c r="R131" s="208"/>
      <c r="T131" s="208"/>
      <c r="U131" s="208"/>
      <c r="V131" s="208"/>
      <c r="W131" s="208"/>
      <c r="AR131" s="208"/>
      <c r="AS131" s="208"/>
      <c r="AT131" s="208"/>
      <c r="AU131" s="208"/>
      <c r="AW131" s="208"/>
      <c r="AX131" s="208"/>
      <c r="AY131" s="208"/>
      <c r="AZ131" s="208"/>
      <c r="BU131" s="208"/>
      <c r="BV131" s="208"/>
      <c r="BW131" s="208"/>
      <c r="BX131" s="208"/>
      <c r="BZ131" s="208"/>
      <c r="CA131" s="208"/>
      <c r="CB131" s="208"/>
      <c r="CC131" s="208"/>
      <c r="CU131" s="208"/>
      <c r="CV131" s="208"/>
      <c r="CW131" s="208"/>
      <c r="CX131" s="208"/>
      <c r="CZ131" s="208"/>
      <c r="DA131" s="208"/>
      <c r="DB131" s="208"/>
      <c r="DC131" s="208"/>
    </row>
    <row r="132" spans="1:107" x14ac:dyDescent="0.3">
      <c r="A132" s="211" t="s">
        <v>25</v>
      </c>
      <c r="B132" s="211"/>
      <c r="D132" s="430" t="str">
        <f>Examenprogramma!$B$31</f>
        <v>Maasland</v>
      </c>
      <c r="E132" s="430"/>
      <c r="F132" s="430"/>
      <c r="G132" s="430"/>
      <c r="H132" s="430"/>
      <c r="J132" s="208"/>
      <c r="K132" s="208"/>
      <c r="L132" s="208"/>
      <c r="M132" s="208"/>
      <c r="O132" s="208"/>
      <c r="P132" s="208"/>
      <c r="Q132" s="208"/>
      <c r="R132" s="208"/>
      <c r="T132" s="208"/>
      <c r="U132" s="208"/>
      <c r="V132" s="208"/>
      <c r="W132" s="208"/>
      <c r="AR132" s="208"/>
      <c r="AS132" s="208"/>
      <c r="AT132" s="208"/>
      <c r="AU132" s="208"/>
      <c r="AW132" s="208"/>
      <c r="AX132" s="208"/>
      <c r="AY132" s="208"/>
      <c r="AZ132" s="208"/>
      <c r="BU132" s="208"/>
      <c r="BV132" s="208"/>
      <c r="BW132" s="208"/>
      <c r="BX132" s="208"/>
      <c r="BZ132" s="208"/>
      <c r="CA132" s="208"/>
      <c r="CB132" s="208"/>
      <c r="CC132" s="208"/>
      <c r="CU132" s="208"/>
      <c r="CV132" s="208"/>
      <c r="CW132" s="208"/>
      <c r="CX132" s="208"/>
      <c r="CZ132" s="208"/>
      <c r="DA132" s="208"/>
      <c r="DB132" s="208"/>
      <c r="DC132" s="208"/>
    </row>
    <row r="133" spans="1:107" x14ac:dyDescent="0.3">
      <c r="A133" s="211" t="s">
        <v>21</v>
      </c>
      <c r="B133" s="211"/>
      <c r="D133" s="434" t="str">
        <f>Examenprogramma!$B$32</f>
        <v>A. Reijm</v>
      </c>
      <c r="E133" s="434"/>
      <c r="F133" s="434"/>
      <c r="G133" s="434"/>
      <c r="H133" s="434"/>
      <c r="J133" s="208"/>
      <c r="K133" s="208"/>
      <c r="L133" s="208"/>
      <c r="M133" s="208"/>
      <c r="O133" s="208"/>
      <c r="P133" s="208"/>
      <c r="Q133" s="208"/>
      <c r="R133" s="208"/>
      <c r="T133" s="208"/>
      <c r="U133" s="208"/>
      <c r="V133" s="208"/>
      <c r="W133" s="208"/>
      <c r="AR133" s="208"/>
      <c r="AS133" s="208"/>
      <c r="AT133" s="208"/>
      <c r="AU133" s="208"/>
      <c r="AW133" s="208"/>
      <c r="AX133" s="208"/>
      <c r="AY133" s="208"/>
      <c r="AZ133" s="208"/>
      <c r="BU133" s="208"/>
      <c r="BV133" s="208"/>
      <c r="BW133" s="208"/>
      <c r="BX133" s="208"/>
      <c r="BZ133" s="208"/>
      <c r="CA133" s="208"/>
      <c r="CB133" s="208"/>
      <c r="CC133" s="208"/>
      <c r="CU133" s="208"/>
      <c r="CV133" s="208"/>
      <c r="CW133" s="208"/>
      <c r="CX133" s="208"/>
      <c r="CZ133" s="208"/>
      <c r="DA133" s="208"/>
      <c r="DB133" s="208"/>
      <c r="DC133" s="208"/>
    </row>
    <row r="147" spans="4:4" x14ac:dyDescent="0.3">
      <c r="D147" s="240"/>
    </row>
  </sheetData>
  <mergeCells count="147">
    <mergeCell ref="D133:H133"/>
    <mergeCell ref="BP12:BR12"/>
    <mergeCell ref="AM12:AO12"/>
    <mergeCell ref="Y12:AA12"/>
    <mergeCell ref="AA13:AA14"/>
    <mergeCell ref="AH13:AH14"/>
    <mergeCell ref="AO13:AO14"/>
    <mergeCell ref="BR13:BR14"/>
    <mergeCell ref="BP13:BP14"/>
    <mergeCell ref="BQ13:BQ14"/>
    <mergeCell ref="AR12:AT12"/>
    <mergeCell ref="AW12:AY12"/>
    <mergeCell ref="AP13:AP14"/>
    <mergeCell ref="J12:L12"/>
    <mergeCell ref="J13:J14"/>
    <mergeCell ref="AX13:AX14"/>
    <mergeCell ref="AT13:AT14"/>
    <mergeCell ref="AB13:AB14"/>
    <mergeCell ref="BP128:BR128"/>
    <mergeCell ref="J128:L128"/>
    <mergeCell ref="O128:Q128"/>
    <mergeCell ref="T128:V128"/>
    <mergeCell ref="Y128:AA128"/>
    <mergeCell ref="AD128:AH128"/>
    <mergeCell ref="CP12:CR12"/>
    <mergeCell ref="CP13:CP14"/>
    <mergeCell ref="CQ13:CQ14"/>
    <mergeCell ref="CR13:CR14"/>
    <mergeCell ref="AM13:AM14"/>
    <mergeCell ref="AN13:AN14"/>
    <mergeCell ref="D131:H131"/>
    <mergeCell ref="D132:H132"/>
    <mergeCell ref="D12:D14"/>
    <mergeCell ref="CP128:CR128"/>
    <mergeCell ref="CM13:CM14"/>
    <mergeCell ref="CN13:CN14"/>
    <mergeCell ref="CH13:CH14"/>
    <mergeCell ref="AE13:AE14"/>
    <mergeCell ref="BH13:BH14"/>
    <mergeCell ref="CK13:CK14"/>
    <mergeCell ref="BE13:BE14"/>
    <mergeCell ref="BG13:BG14"/>
    <mergeCell ref="AU13:AU14"/>
    <mergeCell ref="AW13:AW14"/>
    <mergeCell ref="AR13:AR14"/>
    <mergeCell ref="AS13:AS14"/>
    <mergeCell ref="Y13:Y14"/>
    <mergeCell ref="Z13:Z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B12:B14"/>
    <mergeCell ref="DK13:DK14"/>
    <mergeCell ref="BS13:BS14"/>
    <mergeCell ref="BK13:BK14"/>
    <mergeCell ref="DL13:DL14"/>
    <mergeCell ref="DM13:DM14"/>
    <mergeCell ref="DO13:DO14"/>
    <mergeCell ref="DH13:DH14"/>
    <mergeCell ref="DJ13:DJ14"/>
    <mergeCell ref="CS13:CS14"/>
    <mergeCell ref="BU13:BU14"/>
    <mergeCell ref="BV13:BV14"/>
    <mergeCell ref="BW13:BW14"/>
    <mergeCell ref="BX13:BX14"/>
    <mergeCell ref="BZ13:BZ14"/>
    <mergeCell ref="CA13:CA14"/>
    <mergeCell ref="CB13:CB14"/>
    <mergeCell ref="CC13:CC14"/>
    <mergeCell ref="CO13:CO14"/>
    <mergeCell ref="BU128:BW128"/>
    <mergeCell ref="D10:G10"/>
    <mergeCell ref="D11:G11"/>
    <mergeCell ref="BU12:BW12"/>
    <mergeCell ref="AG13:AG14"/>
    <mergeCell ref="BZ128:CB128"/>
    <mergeCell ref="CE128:CG128"/>
    <mergeCell ref="CJ128:CM128"/>
    <mergeCell ref="AM128:AO128"/>
    <mergeCell ref="AR128:AT128"/>
    <mergeCell ref="AW128:AY128"/>
    <mergeCell ref="BB128:BD128"/>
    <mergeCell ref="BG128:BJ128"/>
    <mergeCell ref="BZ12:CB12"/>
    <mergeCell ref="CE12:CG12"/>
    <mergeCell ref="CJ12:CM12"/>
    <mergeCell ref="CE13:CE14"/>
    <mergeCell ref="CF13:CF14"/>
    <mergeCell ref="CG13:CG14"/>
    <mergeCell ref="CJ13:CJ14"/>
    <mergeCell ref="CL13:CL14"/>
    <mergeCell ref="AY13:AY14"/>
    <mergeCell ref="AZ13:AZ14"/>
    <mergeCell ref="BB13:BB14"/>
    <mergeCell ref="BC13:BC14"/>
    <mergeCell ref="BD13:BD14"/>
    <mergeCell ref="T12:V12"/>
    <mergeCell ref="AI13:AI14"/>
    <mergeCell ref="D7:G7"/>
    <mergeCell ref="D9:G9"/>
    <mergeCell ref="AD3:AG3"/>
    <mergeCell ref="D3:G3"/>
    <mergeCell ref="D4:G4"/>
    <mergeCell ref="D5:G5"/>
    <mergeCell ref="D6:G6"/>
    <mergeCell ref="BB12:BD12"/>
    <mergeCell ref="AK13:AK14"/>
    <mergeCell ref="D8:G8"/>
    <mergeCell ref="DR13:DR14"/>
    <mergeCell ref="CU128:CW128"/>
    <mergeCell ref="CZ128:DB128"/>
    <mergeCell ref="DE128:DG128"/>
    <mergeCell ref="DJ128:DL128"/>
    <mergeCell ref="DO128:DQ128"/>
    <mergeCell ref="CU12:CW12"/>
    <mergeCell ref="CZ12:DB12"/>
    <mergeCell ref="DE12:DG12"/>
    <mergeCell ref="DJ12:DL12"/>
    <mergeCell ref="DO12:DQ12"/>
    <mergeCell ref="CU13:CU14"/>
    <mergeCell ref="CV13:CV14"/>
    <mergeCell ref="CW13:CW14"/>
    <mergeCell ref="CX13:CX14"/>
    <mergeCell ref="CZ13:CZ14"/>
    <mergeCell ref="DA13:DA14"/>
    <mergeCell ref="DP13:DP14"/>
    <mergeCell ref="DQ13:DQ14"/>
    <mergeCell ref="DB13:DB14"/>
    <mergeCell ref="DC13:DC14"/>
    <mergeCell ref="DE13:DE14"/>
    <mergeCell ref="DF13:DF14"/>
    <mergeCell ref="DG13:DG14"/>
  </mergeCells>
  <dataValidations xWindow="138" yWindow="592" count="5">
    <dataValidation type="list" allowBlank="1" showInputMessage="1" showErrorMessage="1" sqref="A103:B115" xr:uid="{00000000-0002-0000-0100-000000000000}">
      <formula1>Examinering</formula1>
    </dataValidation>
    <dataValidation type="list" allowBlank="1" showInputMessage="1" showErrorMessage="1" prompt="Selecteer het examenonderdeel" sqref="A102:B102" xr:uid="{00000000-0002-0000-0100-000001000000}">
      <formula1>Examinering</formula1>
    </dataValidation>
    <dataValidation type="list" allowBlank="1" showErrorMessage="1" prompt="Selecteer het examenonderdeel" sqref="I80 D72:H72 I76:I77 I118:I124 I83:I88 I29:I72" xr:uid="{00000000-0002-0000-0100-000002000000}">
      <formula1>Examinering</formula1>
    </dataValidation>
    <dataValidation allowBlank="1" showInputMessage="1" showErrorMessage="1" prompt="Selecteer het examenonderdeel" sqref="A91:B91" xr:uid="{00000000-0002-0000-0100-000003000000}"/>
    <dataValidation allowBlank="1" showErrorMessage="1" prompt="Selecteer het examenonderdeel" sqref="I17:I26 I78:I79 I74:I75" xr:uid="{00000000-0002-0000-0100-000004000000}"/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0" r:id="rId4" display="AVO vak 4" xr:uid="{00000000-0004-0000-0100-000003000000}"/>
    <hyperlink ref="A76" r:id="rId5" display="Beroepsgericht vak 3" xr:uid="{00000000-0004-0000-0100-000004000000}"/>
    <hyperlink ref="A78" r:id="rId6" display="Beroepsgericht vak 3" xr:uid="{00000000-0004-0000-0100-000005000000}"/>
    <hyperlink ref="A79" r:id="rId7" display="Beroepsgericht vak 3" xr:uid="{00000000-0004-0000-0100-000006000000}"/>
    <hyperlink ref="A74" r:id="rId8" display="Beroepsgericht vak 3" xr:uid="{00000000-0004-0000-0100-000007000000}"/>
    <hyperlink ref="A30" r:id="rId9" display="Beroepsgericht vak 1" xr:uid="{00000000-0004-0000-0100-000008000000}"/>
  </hyperlinks>
  <pageMargins left="7.874015748031496E-2" right="7.874015748031496E-2" top="0.47244094488188981" bottom="0.47244094488188981" header="0.31496062992125984" footer="0.31496062992125984"/>
  <pageSetup paperSize="8" scale="58" orientation="landscape" cellComments="asDisplayed" r:id="rId10"/>
  <legacyDrawing r:id="rId11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Examenprogramma!$A$12:$A$26</xm:f>
          </x14:formula1>
          <xm:sqref>E17:H26 D18:D20 D22:D26</xm:sqref>
        </x14:dataValidation>
        <x14:dataValidation type="list" allowBlank="1" showErrorMessage="1" prompt="Selecteer het examenonderdeel" xr:uid="{00000000-0002-0000-0100-000006000000}">
          <x14:formula1>
            <xm:f>Examenprogramma!$A$12:$A$26</xm:f>
          </x14:formula1>
          <xm:sqref>D118:H124 D74:H80 D91:H99 D83:H88</xm:sqref>
        </x14:dataValidation>
        <x14:dataValidation type="list" errorStyle="warning" showInputMessage="1" showErrorMessage="1" xr:uid="{00000000-0002-0000-0100-000007000000}">
          <x14:formula1>
            <xm:f>Examenprogramma!$A$12:$A$26</xm:f>
          </x14:formula1>
          <xm:sqref>D17</xm:sqref>
        </x14:dataValidation>
        <x14:dataValidation type="list" allowBlank="1" showInputMessage="1" showErrorMessage="1" prompt="Selecteer het examenonderdeel" xr:uid="{00000000-0002-0000-0100-000008000000}">
          <x14:formula1>
            <xm:f>Examenprogramma!$A$12:$A$26</xm:f>
          </x14:formula1>
          <xm:sqref>D21 D29:H71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32"/>
  <sheetViews>
    <sheetView zoomScaleNormal="100" workbookViewId="0">
      <selection activeCell="D45" sqref="D45"/>
    </sheetView>
  </sheetViews>
  <sheetFormatPr defaultColWidth="8.88671875" defaultRowHeight="14.4" x14ac:dyDescent="0.3"/>
  <cols>
    <col min="1" max="1" width="32.6640625" style="320" customWidth="1"/>
    <col min="2" max="2" width="54" style="320" customWidth="1"/>
    <col min="3" max="3" width="69.88671875" style="320" customWidth="1"/>
    <col min="4" max="5" width="32.6640625" style="320" customWidth="1"/>
    <col min="6" max="6" width="20.109375" style="320" customWidth="1"/>
    <col min="7" max="16384" width="8.88671875" style="320"/>
  </cols>
  <sheetData>
    <row r="1" spans="1:9" s="319" customFormat="1" ht="15.6" x14ac:dyDescent="0.3">
      <c r="A1" s="442" t="s">
        <v>148</v>
      </c>
      <c r="B1" s="442"/>
      <c r="C1" s="442"/>
      <c r="D1" s="442"/>
      <c r="E1" s="442"/>
      <c r="F1" s="442"/>
    </row>
    <row r="2" spans="1:9" x14ac:dyDescent="0.3">
      <c r="A2" s="328" t="s">
        <v>144</v>
      </c>
      <c r="B2" s="441" t="str">
        <f>+Opleidingsplan!D3</f>
        <v>MBO | Maasland</v>
      </c>
      <c r="C2" s="441"/>
      <c r="D2" s="441"/>
      <c r="E2" s="441"/>
      <c r="F2" s="441"/>
    </row>
    <row r="3" spans="1:9" x14ac:dyDescent="0.3">
      <c r="A3" s="328" t="s">
        <v>23</v>
      </c>
      <c r="B3" s="441" t="str">
        <f>B31</f>
        <v>Maasland</v>
      </c>
      <c r="C3" s="441"/>
      <c r="D3" s="441"/>
      <c r="E3" s="441"/>
      <c r="F3" s="441"/>
    </row>
    <row r="4" spans="1:9" x14ac:dyDescent="0.3">
      <c r="A4" s="328" t="s">
        <v>27</v>
      </c>
      <c r="B4" s="441" t="str">
        <f>+Opleidingsplan!D5</f>
        <v>Outdoor Activities niveau 4</v>
      </c>
      <c r="C4" s="441"/>
      <c r="D4" s="441"/>
      <c r="E4" s="441"/>
      <c r="F4" s="441"/>
    </row>
    <row r="5" spans="1:9" x14ac:dyDescent="0.3">
      <c r="A5" s="328" t="s">
        <v>143</v>
      </c>
      <c r="B5" s="441" t="str">
        <f>+Opleidingsplan!D6</f>
        <v>2019-2020</v>
      </c>
      <c r="C5" s="441"/>
      <c r="D5" s="441"/>
      <c r="E5" s="441"/>
      <c r="F5" s="441"/>
    </row>
    <row r="6" spans="1:9" ht="14.4" customHeight="1" x14ac:dyDescent="0.3">
      <c r="A6" s="328" t="s">
        <v>142</v>
      </c>
      <c r="B6" s="441" t="str">
        <f>+Opleidingsplan!D7</f>
        <v>Dierverzorging 23214 (Vakbekwaam medewerker dierverzorging)</v>
      </c>
      <c r="C6" s="441"/>
      <c r="D6" s="441"/>
      <c r="E6" s="441"/>
      <c r="F6" s="441"/>
      <c r="H6" s="361" t="s">
        <v>1023</v>
      </c>
      <c r="I6" s="361"/>
    </row>
    <row r="7" spans="1:9" x14ac:dyDescent="0.3">
      <c r="A7" s="328" t="s">
        <v>140</v>
      </c>
      <c r="B7" s="441" t="e">
        <f>+Opleidingsplan!#REF!</f>
        <v>#REF!</v>
      </c>
      <c r="C7" s="441"/>
      <c r="D7" s="441"/>
      <c r="E7" s="441"/>
      <c r="F7" s="441"/>
    </row>
    <row r="8" spans="1:9" x14ac:dyDescent="0.3">
      <c r="A8" s="328" t="s">
        <v>138</v>
      </c>
      <c r="B8" s="441" t="str">
        <f>+Opleidingsplan!D9</f>
        <v>BOL</v>
      </c>
      <c r="C8" s="441"/>
      <c r="D8" s="441"/>
      <c r="E8" s="441"/>
      <c r="F8" s="441"/>
    </row>
    <row r="9" spans="1:9" x14ac:dyDescent="0.3">
      <c r="A9" s="328" t="s">
        <v>139</v>
      </c>
      <c r="B9" s="441">
        <f>+Opleidingsplan!D10</f>
        <v>4</v>
      </c>
      <c r="C9" s="441"/>
      <c r="D9" s="441"/>
      <c r="E9" s="441"/>
      <c r="F9" s="441"/>
    </row>
    <row r="10" spans="1:9" x14ac:dyDescent="0.3">
      <c r="A10" s="321"/>
    </row>
    <row r="11" spans="1:9" s="323" customFormat="1" ht="73.95" customHeight="1" x14ac:dyDescent="0.3">
      <c r="A11" s="322" t="s">
        <v>186</v>
      </c>
      <c r="B11" s="322" t="s">
        <v>149</v>
      </c>
      <c r="C11" s="322" t="s">
        <v>147</v>
      </c>
      <c r="D11" s="322" t="s">
        <v>931</v>
      </c>
      <c r="E11" s="322" t="s">
        <v>28</v>
      </c>
      <c r="F11" s="322" t="s">
        <v>196</v>
      </c>
    </row>
    <row r="12" spans="1:9" s="326" customFormat="1" ht="37.950000000000003" customHeight="1" x14ac:dyDescent="0.3">
      <c r="A12" s="324" t="s">
        <v>917</v>
      </c>
      <c r="B12" s="324" t="s">
        <v>946</v>
      </c>
      <c r="C12" s="324" t="s">
        <v>946</v>
      </c>
      <c r="D12" s="324" t="s">
        <v>949</v>
      </c>
      <c r="E12" s="443" t="s">
        <v>1017</v>
      </c>
      <c r="F12" s="325" t="s">
        <v>950</v>
      </c>
    </row>
    <row r="13" spans="1:9" s="326" customFormat="1" ht="37.950000000000003" customHeight="1" x14ac:dyDescent="0.3">
      <c r="A13" s="324" t="s">
        <v>918</v>
      </c>
      <c r="B13" s="324" t="s">
        <v>946</v>
      </c>
      <c r="C13" s="324" t="s">
        <v>946</v>
      </c>
      <c r="D13" s="324" t="s">
        <v>949</v>
      </c>
      <c r="E13" s="444"/>
      <c r="F13" s="325" t="s">
        <v>915</v>
      </c>
    </row>
    <row r="14" spans="1:9" s="326" customFormat="1" ht="37.950000000000003" customHeight="1" x14ac:dyDescent="0.3">
      <c r="A14" s="324" t="s">
        <v>919</v>
      </c>
      <c r="B14" s="324" t="s">
        <v>946</v>
      </c>
      <c r="C14" s="324" t="s">
        <v>946</v>
      </c>
      <c r="D14" s="324" t="s">
        <v>949</v>
      </c>
      <c r="E14" s="444"/>
      <c r="F14" s="325" t="s">
        <v>916</v>
      </c>
    </row>
    <row r="15" spans="1:9" s="326" customFormat="1" ht="37.950000000000003" customHeight="1" x14ac:dyDescent="0.3">
      <c r="A15" s="324" t="s">
        <v>920</v>
      </c>
      <c r="B15" s="324" t="s">
        <v>946</v>
      </c>
      <c r="C15" s="324" t="s">
        <v>946</v>
      </c>
      <c r="D15" s="324" t="s">
        <v>949</v>
      </c>
      <c r="E15" s="444"/>
      <c r="F15" s="325" t="s">
        <v>916</v>
      </c>
    </row>
    <row r="16" spans="1:9" s="326" customFormat="1" ht="37.950000000000003" customHeight="1" x14ac:dyDescent="0.3">
      <c r="A16" s="324" t="s">
        <v>921</v>
      </c>
      <c r="B16" s="324" t="s">
        <v>946</v>
      </c>
      <c r="C16" s="324" t="s">
        <v>946</v>
      </c>
      <c r="D16" s="324" t="s">
        <v>949</v>
      </c>
      <c r="E16" s="445"/>
      <c r="F16" s="325" t="s">
        <v>950</v>
      </c>
    </row>
    <row r="17" spans="1:7" s="326" customFormat="1" ht="57.6" x14ac:dyDescent="0.3">
      <c r="A17" s="324" t="s">
        <v>150</v>
      </c>
      <c r="B17" s="324" t="s">
        <v>911</v>
      </c>
      <c r="C17" s="324" t="s">
        <v>912</v>
      </c>
      <c r="D17" s="324"/>
      <c r="E17" s="324" t="s">
        <v>913</v>
      </c>
      <c r="F17" s="325"/>
    </row>
    <row r="18" spans="1:7" s="326" customFormat="1" x14ac:dyDescent="0.3">
      <c r="A18" s="324" t="s">
        <v>0</v>
      </c>
      <c r="B18" s="324"/>
      <c r="C18" s="324"/>
      <c r="D18" s="324"/>
      <c r="E18" s="324" t="s">
        <v>914</v>
      </c>
      <c r="F18" s="325"/>
    </row>
    <row r="19" spans="1:7" s="326" customFormat="1" x14ac:dyDescent="0.3">
      <c r="A19" s="324" t="s">
        <v>922</v>
      </c>
      <c r="B19" s="324" t="s">
        <v>945</v>
      </c>
      <c r="C19" s="324" t="s">
        <v>945</v>
      </c>
      <c r="D19" s="324" t="s">
        <v>952</v>
      </c>
      <c r="E19" s="443" t="s">
        <v>1017</v>
      </c>
      <c r="F19" s="325"/>
    </row>
    <row r="20" spans="1:7" s="326" customFormat="1" x14ac:dyDescent="0.3">
      <c r="A20" s="324" t="s">
        <v>923</v>
      </c>
      <c r="B20" s="324" t="s">
        <v>945</v>
      </c>
      <c r="C20" s="324" t="s">
        <v>945</v>
      </c>
      <c r="D20" s="324" t="s">
        <v>953</v>
      </c>
      <c r="E20" s="444"/>
      <c r="F20" s="325"/>
    </row>
    <row r="21" spans="1:7" s="326" customFormat="1" x14ac:dyDescent="0.3">
      <c r="A21" s="324" t="s">
        <v>924</v>
      </c>
      <c r="B21" s="324" t="s">
        <v>945</v>
      </c>
      <c r="C21" s="324" t="s">
        <v>945</v>
      </c>
      <c r="D21" s="324" t="s">
        <v>953</v>
      </c>
      <c r="E21" s="444"/>
      <c r="F21" s="325"/>
    </row>
    <row r="22" spans="1:7" s="326" customFormat="1" x14ac:dyDescent="0.3">
      <c r="A22" s="324" t="s">
        <v>925</v>
      </c>
      <c r="B22" s="324" t="s">
        <v>945</v>
      </c>
      <c r="C22" s="324" t="s">
        <v>945</v>
      </c>
      <c r="D22" s="324" t="s">
        <v>953</v>
      </c>
      <c r="E22" s="445"/>
      <c r="F22" s="325"/>
    </row>
    <row r="23" spans="1:7" s="326" customFormat="1" ht="57.6" customHeight="1" x14ac:dyDescent="0.3">
      <c r="A23" s="324" t="s">
        <v>929</v>
      </c>
      <c r="B23" s="324"/>
      <c r="C23" s="324"/>
      <c r="D23" s="324" t="s">
        <v>174</v>
      </c>
      <c r="E23" s="324" t="s">
        <v>185</v>
      </c>
      <c r="F23" s="325"/>
    </row>
    <row r="24" spans="1:7" s="326" customFormat="1" ht="328.2" customHeight="1" x14ac:dyDescent="0.3">
      <c r="A24" s="324" t="s">
        <v>944</v>
      </c>
      <c r="B24" s="330" t="s">
        <v>1024</v>
      </c>
      <c r="C24" s="330" t="s">
        <v>1099</v>
      </c>
      <c r="D24" s="324"/>
      <c r="E24" s="324" t="s">
        <v>927</v>
      </c>
      <c r="F24" s="325" t="s">
        <v>1102</v>
      </c>
    </row>
    <row r="25" spans="1:7" s="326" customFormat="1" hidden="1" x14ac:dyDescent="0.3">
      <c r="A25" s="324" t="s">
        <v>930</v>
      </c>
      <c r="B25" s="324"/>
      <c r="C25" s="324"/>
      <c r="D25" s="324"/>
      <c r="E25" s="324"/>
      <c r="F25" s="325"/>
    </row>
    <row r="26" spans="1:7" s="326" customFormat="1" ht="115.2" x14ac:dyDescent="0.3">
      <c r="A26" s="324" t="s">
        <v>1019</v>
      </c>
      <c r="B26" s="330" t="s">
        <v>1098</v>
      </c>
      <c r="C26" s="324" t="s">
        <v>1100</v>
      </c>
      <c r="D26" s="324"/>
      <c r="E26" s="324" t="s">
        <v>927</v>
      </c>
      <c r="F26" s="325" t="s">
        <v>1101</v>
      </c>
    </row>
    <row r="27" spans="1:7" x14ac:dyDescent="0.3">
      <c r="A27" s="321"/>
    </row>
    <row r="28" spans="1:7" x14ac:dyDescent="0.3">
      <c r="A28" s="329"/>
    </row>
    <row r="30" spans="1:7" x14ac:dyDescent="0.3">
      <c r="A30" s="211" t="s">
        <v>24</v>
      </c>
      <c r="B30" s="437" t="s">
        <v>1103</v>
      </c>
      <c r="C30" s="438"/>
      <c r="D30" s="218"/>
      <c r="E30" s="218"/>
      <c r="F30" s="218"/>
      <c r="G30" s="218"/>
    </row>
    <row r="31" spans="1:7" x14ac:dyDescent="0.3">
      <c r="A31" s="211" t="s">
        <v>25</v>
      </c>
      <c r="B31" s="439" t="s">
        <v>947</v>
      </c>
      <c r="C31" s="440"/>
      <c r="D31" s="218"/>
      <c r="E31" s="218"/>
      <c r="F31" s="218"/>
      <c r="G31" s="218"/>
    </row>
    <row r="32" spans="1:7" x14ac:dyDescent="0.3">
      <c r="A32" s="211" t="s">
        <v>21</v>
      </c>
      <c r="B32" s="439" t="s">
        <v>948</v>
      </c>
      <c r="C32" s="440"/>
      <c r="D32" s="327"/>
      <c r="E32" s="327"/>
      <c r="F32" s="327"/>
      <c r="G32" s="327"/>
    </row>
  </sheetData>
  <autoFilter ref="A1:F9" xr:uid="{00000000-0009-0000-0000-000002000000}">
    <filterColumn colId="0" showButton="0"/>
    <filterColumn colId="1" showButton="0"/>
    <filterColumn colId="2" showButton="0"/>
    <filterColumn colId="3" showButton="0"/>
    <filterColumn colId="4" showButton="0"/>
  </autoFilter>
  <mergeCells count="14">
    <mergeCell ref="B30:C30"/>
    <mergeCell ref="B31:C31"/>
    <mergeCell ref="B32:C32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E23:E26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A12:A26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934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933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3" workbookViewId="0">
      <selection activeCell="K25" sqref="K25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926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4" t="s">
        <v>1014</v>
      </c>
      <c r="I17" s="314"/>
      <c r="J17" s="314"/>
      <c r="K17" s="314"/>
      <c r="L17" s="314"/>
      <c r="M17" s="314"/>
      <c r="N17" s="314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4" t="s">
        <v>1015</v>
      </c>
      <c r="I18" s="314"/>
      <c r="J18" s="314"/>
      <c r="K18" s="314"/>
      <c r="L18" s="314"/>
      <c r="M18" s="314"/>
      <c r="N18" s="314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4" t="s">
        <v>1016</v>
      </c>
      <c r="I19" s="314"/>
      <c r="J19" s="314"/>
      <c r="K19" s="314"/>
      <c r="L19" s="314"/>
      <c r="M19" s="314"/>
      <c r="N19" s="314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4" t="s">
        <v>1017</v>
      </c>
      <c r="I20" s="314"/>
      <c r="J20" s="314"/>
      <c r="K20" s="314"/>
      <c r="L20" s="314"/>
      <c r="M20" s="314"/>
      <c r="N20" s="314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4" t="s">
        <v>185</v>
      </c>
      <c r="I21" s="314"/>
      <c r="J21" s="314"/>
      <c r="K21" s="314"/>
      <c r="L21" s="314"/>
      <c r="M21" s="314"/>
      <c r="N21" s="314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4" t="s">
        <v>913</v>
      </c>
      <c r="I22" s="314"/>
      <c r="J22" s="314"/>
      <c r="K22" s="314"/>
      <c r="L22" s="314"/>
      <c r="M22" s="314"/>
      <c r="N22" s="314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4" t="s">
        <v>914</v>
      </c>
      <c r="I23" s="314"/>
      <c r="J23" s="314"/>
      <c r="K23" s="314"/>
      <c r="L23" s="314"/>
      <c r="M23" s="314"/>
      <c r="N23" s="314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4" t="s">
        <v>927</v>
      </c>
      <c r="I24" s="314"/>
      <c r="J24" s="314"/>
      <c r="K24" s="314"/>
      <c r="L24" s="314"/>
      <c r="M24" s="314"/>
      <c r="N24" s="314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4"/>
      <c r="I25" s="314"/>
      <c r="J25" s="314"/>
      <c r="K25" s="314"/>
      <c r="L25" s="314"/>
      <c r="M25" s="314"/>
      <c r="N25" s="314"/>
    </row>
    <row r="26" spans="1:14" x14ac:dyDescent="0.3">
      <c r="H26" s="314"/>
      <c r="I26" s="314"/>
      <c r="J26" s="314"/>
      <c r="K26" s="314"/>
      <c r="L26" s="314"/>
      <c r="M26" s="314"/>
      <c r="N26" s="314"/>
    </row>
    <row r="27" spans="1:14" x14ac:dyDescent="0.3">
      <c r="A27" s="6" t="s">
        <v>9</v>
      </c>
      <c r="H27" s="314"/>
      <c r="I27" s="314"/>
      <c r="J27" s="314"/>
      <c r="K27" s="314"/>
      <c r="L27" s="314"/>
      <c r="M27" s="314"/>
      <c r="N27" s="314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4"/>
      <c r="I28" s="314"/>
      <c r="J28" s="314"/>
      <c r="K28" s="314"/>
      <c r="L28" s="314"/>
      <c r="M28" s="314"/>
      <c r="N28" s="314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4"/>
      <c r="I29" s="314"/>
      <c r="J29" s="314"/>
      <c r="K29" s="314"/>
      <c r="L29" s="314"/>
      <c r="M29" s="314"/>
      <c r="N29" s="314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8" t="s">
        <v>928</v>
      </c>
      <c r="I30" s="314"/>
      <c r="J30" s="314"/>
      <c r="K30" s="314"/>
      <c r="L30" s="314"/>
      <c r="M30" s="314"/>
      <c r="N30" s="314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4" t="s">
        <v>917</v>
      </c>
      <c r="I31" s="314"/>
      <c r="J31" s="314"/>
      <c r="K31" s="314"/>
      <c r="L31" s="314"/>
      <c r="M31" s="314"/>
      <c r="N31" s="314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4" t="s">
        <v>918</v>
      </c>
      <c r="I32" s="314"/>
      <c r="J32" s="314"/>
      <c r="K32" s="314"/>
      <c r="L32" s="314"/>
      <c r="M32" s="314"/>
      <c r="N32" s="314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4" t="s">
        <v>919</v>
      </c>
      <c r="I33" s="314"/>
      <c r="J33" s="314"/>
      <c r="K33" s="314"/>
      <c r="L33" s="314"/>
      <c r="M33" s="314"/>
      <c r="N33" s="314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4" t="s">
        <v>920</v>
      </c>
      <c r="I34" s="314"/>
      <c r="J34" s="314"/>
      <c r="K34" s="314"/>
      <c r="L34" s="314"/>
      <c r="M34" s="314"/>
      <c r="N34" s="314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4" t="s">
        <v>921</v>
      </c>
      <c r="I35" s="314"/>
      <c r="J35" s="314"/>
      <c r="K35" s="314"/>
      <c r="L35" s="314"/>
      <c r="M35" s="314"/>
      <c r="N35" s="314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4" t="s">
        <v>150</v>
      </c>
      <c r="I36" s="314"/>
      <c r="J36" s="314"/>
      <c r="K36" s="314"/>
      <c r="L36" s="314"/>
      <c r="M36" s="314"/>
      <c r="N36" s="314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4" t="s">
        <v>0</v>
      </c>
      <c r="I37" s="314"/>
      <c r="J37" s="314"/>
      <c r="K37" s="314"/>
      <c r="L37" s="314"/>
      <c r="M37" s="314"/>
      <c r="N37" s="314"/>
    </row>
    <row r="38" spans="1:14" x14ac:dyDescent="0.3">
      <c r="H38" s="314" t="s">
        <v>922</v>
      </c>
      <c r="I38" s="314"/>
      <c r="J38" s="314"/>
      <c r="K38" s="314"/>
      <c r="L38" s="314"/>
      <c r="M38" s="314"/>
      <c r="N38" s="314"/>
    </row>
    <row r="39" spans="1:14" x14ac:dyDescent="0.3">
      <c r="H39" s="314" t="s">
        <v>923</v>
      </c>
      <c r="I39" s="314"/>
      <c r="J39" s="314"/>
      <c r="K39" s="314"/>
      <c r="L39" s="314"/>
      <c r="M39" s="314"/>
      <c r="N39" s="314"/>
    </row>
    <row r="40" spans="1:14" x14ac:dyDescent="0.3">
      <c r="H40" s="314" t="s">
        <v>924</v>
      </c>
      <c r="I40" s="314"/>
      <c r="J40" s="314"/>
      <c r="K40" s="314"/>
      <c r="L40" s="314"/>
      <c r="M40" s="314"/>
      <c r="N40" s="314"/>
    </row>
    <row r="41" spans="1:14" x14ac:dyDescent="0.3">
      <c r="H41" s="314" t="s">
        <v>925</v>
      </c>
      <c r="I41" s="314"/>
      <c r="J41" s="314"/>
      <c r="K41" s="314"/>
      <c r="L41" s="314"/>
      <c r="M41" s="314"/>
      <c r="N41" s="314"/>
    </row>
    <row r="42" spans="1:14" x14ac:dyDescent="0.3">
      <c r="H42" s="314" t="s">
        <v>929</v>
      </c>
      <c r="I42" s="314"/>
      <c r="J42" s="314"/>
      <c r="K42" s="314"/>
      <c r="L42" s="314"/>
      <c r="M42" s="314"/>
      <c r="N42" s="314"/>
    </row>
    <row r="43" spans="1:14" x14ac:dyDescent="0.3">
      <c r="H43" s="314" t="s">
        <v>1018</v>
      </c>
      <c r="I43" s="314"/>
      <c r="J43" s="314"/>
      <c r="K43" s="314"/>
      <c r="L43" s="314"/>
      <c r="M43" s="314"/>
      <c r="N43" s="314"/>
    </row>
    <row r="44" spans="1:14" x14ac:dyDescent="0.3">
      <c r="H44" s="314" t="s">
        <v>1019</v>
      </c>
      <c r="I44" s="314"/>
      <c r="J44" s="314"/>
      <c r="K44" s="314"/>
      <c r="L44" s="314"/>
      <c r="M44" s="314"/>
      <c r="N44" s="314"/>
    </row>
    <row r="45" spans="1:14" x14ac:dyDescent="0.3">
      <c r="H45" s="314" t="s">
        <v>1020</v>
      </c>
      <c r="I45" s="314"/>
      <c r="J45" s="314"/>
      <c r="K45" s="314"/>
      <c r="L45" s="314"/>
      <c r="M45" s="314"/>
      <c r="N45" s="314"/>
    </row>
    <row r="46" spans="1:14" x14ac:dyDescent="0.3">
      <c r="H46" s="314" t="s">
        <v>1021</v>
      </c>
      <c r="I46" s="314"/>
      <c r="J46" s="314"/>
      <c r="K46" s="314"/>
      <c r="L46" s="314"/>
      <c r="M46" s="314"/>
      <c r="N46" s="314"/>
    </row>
    <row r="47" spans="1:14" x14ac:dyDescent="0.3">
      <c r="H47" s="314" t="s">
        <v>1022</v>
      </c>
      <c r="I47" s="314"/>
      <c r="J47" s="314"/>
      <c r="K47" s="314"/>
      <c r="L47" s="314"/>
      <c r="M47" s="314"/>
      <c r="N47" s="314"/>
    </row>
    <row r="48" spans="1:14" x14ac:dyDescent="0.3">
      <c r="H48" s="314"/>
      <c r="I48" s="314"/>
      <c r="J48" s="314"/>
      <c r="K48" s="314"/>
      <c r="L48" s="314"/>
      <c r="M48" s="314"/>
      <c r="N48" s="314"/>
    </row>
    <row r="49" spans="8:14" x14ac:dyDescent="0.3">
      <c r="H49" s="314"/>
      <c r="I49" s="314"/>
      <c r="J49" s="314"/>
      <c r="K49" s="314"/>
      <c r="L49" s="314"/>
      <c r="M49" s="314"/>
      <c r="N49" s="314"/>
    </row>
    <row r="50" spans="8:14" x14ac:dyDescent="0.3">
      <c r="H50" s="314"/>
      <c r="I50" s="314"/>
      <c r="J50" s="314"/>
      <c r="K50" s="314"/>
      <c r="L50" s="314"/>
      <c r="M50" s="314"/>
      <c r="N50" s="314"/>
    </row>
    <row r="51" spans="8:14" x14ac:dyDescent="0.3">
      <c r="H51" s="314"/>
      <c r="I51" s="314"/>
      <c r="J51" s="314"/>
      <c r="K51" s="314"/>
      <c r="L51" s="314"/>
      <c r="M51" s="314"/>
      <c r="N51" s="314"/>
    </row>
    <row r="52" spans="8:14" x14ac:dyDescent="0.3">
      <c r="H52" s="314"/>
      <c r="I52" s="314"/>
      <c r="J52" s="314"/>
      <c r="K52" s="314"/>
      <c r="L52" s="314"/>
      <c r="M52" s="314"/>
      <c r="N52" s="314"/>
    </row>
    <row r="53" spans="8:14" x14ac:dyDescent="0.3">
      <c r="H53" s="314"/>
      <c r="I53" s="314"/>
      <c r="J53" s="314"/>
      <c r="K53" s="314"/>
      <c r="L53" s="314"/>
      <c r="M53" s="314"/>
      <c r="N53" s="314"/>
    </row>
    <row r="54" spans="8:14" x14ac:dyDescent="0.3">
      <c r="H54" s="314"/>
      <c r="I54" s="314"/>
      <c r="J54" s="314"/>
      <c r="K54" s="314"/>
      <c r="L54" s="314"/>
      <c r="M54" s="314"/>
      <c r="N54" s="314"/>
    </row>
    <row r="55" spans="8:14" x14ac:dyDescent="0.3">
      <c r="H55" s="314"/>
      <c r="I55" s="314"/>
      <c r="J55" s="314"/>
      <c r="K55" s="314"/>
      <c r="L55" s="314"/>
      <c r="M55" s="314"/>
      <c r="N55" s="314"/>
    </row>
    <row r="56" spans="8:14" x14ac:dyDescent="0.3">
      <c r="H56" s="314"/>
      <c r="I56" s="314"/>
      <c r="J56" s="314"/>
      <c r="K56" s="314"/>
      <c r="L56" s="314"/>
      <c r="M56" s="314"/>
      <c r="N56" s="314"/>
    </row>
    <row r="57" spans="8:14" x14ac:dyDescent="0.3">
      <c r="H57" s="314"/>
      <c r="I57" s="314"/>
      <c r="J57" s="314"/>
      <c r="K57" s="314"/>
      <c r="L57" s="314"/>
      <c r="M57" s="314"/>
      <c r="N57" s="314"/>
    </row>
    <row r="58" spans="8:14" x14ac:dyDescent="0.3">
      <c r="H58" s="314"/>
      <c r="I58" s="314"/>
      <c r="J58" s="314"/>
      <c r="K58" s="314"/>
      <c r="L58" s="314"/>
      <c r="M58" s="314"/>
      <c r="N58" s="314"/>
    </row>
    <row r="59" spans="8:14" x14ac:dyDescent="0.3">
      <c r="H59" s="314"/>
      <c r="I59" s="314"/>
      <c r="J59" s="314"/>
      <c r="K59" s="314"/>
      <c r="L59" s="314"/>
      <c r="M59" s="314"/>
      <c r="N59" s="314"/>
    </row>
    <row r="60" spans="8:14" x14ac:dyDescent="0.3">
      <c r="H60" s="314"/>
      <c r="I60" s="314"/>
      <c r="J60" s="314"/>
      <c r="K60" s="314"/>
      <c r="L60" s="314"/>
      <c r="M60" s="314"/>
      <c r="N60" s="314"/>
    </row>
    <row r="61" spans="8:14" x14ac:dyDescent="0.3">
      <c r="H61" s="314"/>
      <c r="I61" s="314"/>
      <c r="J61" s="314"/>
      <c r="K61" s="314"/>
      <c r="L61" s="314"/>
      <c r="M61" s="314"/>
      <c r="N61" s="314"/>
    </row>
    <row r="62" spans="8:14" x14ac:dyDescent="0.3">
      <c r="H62" s="314"/>
      <c r="I62" s="314"/>
      <c r="J62" s="314"/>
      <c r="K62" s="314"/>
      <c r="L62" s="314"/>
      <c r="M62" s="314"/>
      <c r="N62" s="314"/>
    </row>
    <row r="63" spans="8:14" x14ac:dyDescent="0.3">
      <c r="H63" s="314"/>
      <c r="I63" s="314"/>
      <c r="J63" s="314"/>
      <c r="K63" s="314"/>
      <c r="L63" s="314"/>
      <c r="M63" s="314"/>
      <c r="N63" s="314"/>
    </row>
    <row r="64" spans="8:14" x14ac:dyDescent="0.3">
      <c r="H64" s="314"/>
      <c r="I64" s="314"/>
      <c r="J64" s="314"/>
      <c r="K64" s="314"/>
      <c r="L64" s="314"/>
      <c r="M64" s="314"/>
      <c r="N64" s="314"/>
    </row>
    <row r="65" spans="8:14" x14ac:dyDescent="0.3">
      <c r="H65" s="314"/>
      <c r="I65" s="314"/>
      <c r="J65" s="314"/>
      <c r="K65" s="314"/>
      <c r="L65" s="314"/>
      <c r="M65" s="314"/>
      <c r="N65" s="314"/>
    </row>
    <row r="66" spans="8:14" x14ac:dyDescent="0.3">
      <c r="H66" s="314"/>
      <c r="I66" s="314"/>
      <c r="J66" s="314"/>
      <c r="K66" s="314"/>
      <c r="L66" s="314"/>
      <c r="M66" s="314"/>
      <c r="N66" s="314"/>
    </row>
    <row r="67" spans="8:14" x14ac:dyDescent="0.3">
      <c r="H67" s="314"/>
      <c r="I67" s="314"/>
      <c r="J67" s="314"/>
      <c r="K67" s="314"/>
      <c r="L67" s="314"/>
      <c r="M67" s="314"/>
      <c r="N67" s="314"/>
    </row>
    <row r="68" spans="8:14" x14ac:dyDescent="0.3">
      <c r="H68" s="314"/>
      <c r="I68" s="314"/>
      <c r="J68" s="314"/>
      <c r="K68" s="314"/>
      <c r="L68" s="314"/>
      <c r="M68" s="314"/>
      <c r="N68" s="314"/>
    </row>
    <row r="69" spans="8:14" x14ac:dyDescent="0.3">
      <c r="H69" s="314"/>
      <c r="I69" s="314"/>
      <c r="J69" s="314"/>
      <c r="K69" s="314"/>
      <c r="L69" s="314"/>
      <c r="M69" s="314"/>
      <c r="N69" s="314"/>
    </row>
    <row r="70" spans="8:14" x14ac:dyDescent="0.3">
      <c r="H70" s="314"/>
      <c r="I70" s="314"/>
      <c r="J70" s="314"/>
      <c r="K70" s="314"/>
      <c r="L70" s="314"/>
      <c r="M70" s="314"/>
      <c r="N70" s="314"/>
    </row>
    <row r="71" spans="8:14" x14ac:dyDescent="0.3">
      <c r="H71" s="314"/>
      <c r="I71" s="314"/>
      <c r="J71" s="314"/>
      <c r="K71" s="314"/>
      <c r="L71" s="314"/>
      <c r="M71" s="314"/>
      <c r="N71" s="314"/>
    </row>
    <row r="72" spans="8:14" x14ac:dyDescent="0.3">
      <c r="H72" s="314"/>
      <c r="I72" s="314"/>
      <c r="J72" s="314"/>
      <c r="K72" s="314"/>
      <c r="L72" s="314"/>
      <c r="M72" s="314"/>
      <c r="N72" s="314"/>
    </row>
    <row r="73" spans="8:14" x14ac:dyDescent="0.3">
      <c r="H73" s="314"/>
      <c r="I73" s="314"/>
      <c r="J73" s="314"/>
      <c r="K73" s="314"/>
      <c r="L73" s="314"/>
      <c r="M73" s="314"/>
      <c r="N73" s="314"/>
    </row>
    <row r="74" spans="8:14" x14ac:dyDescent="0.3">
      <c r="H74" s="314"/>
      <c r="I74" s="314"/>
      <c r="J74" s="314"/>
      <c r="K74" s="314"/>
      <c r="L74" s="314"/>
      <c r="M74" s="314"/>
      <c r="N74" s="314"/>
    </row>
    <row r="75" spans="8:14" x14ac:dyDescent="0.3">
      <c r="H75" s="314"/>
      <c r="I75" s="314"/>
      <c r="J75" s="314"/>
      <c r="K75" s="314"/>
      <c r="L75" s="314"/>
      <c r="M75" s="314"/>
      <c r="N75" s="314"/>
    </row>
    <row r="76" spans="8:14" x14ac:dyDescent="0.3">
      <c r="H76" s="314"/>
      <c r="I76" s="314"/>
      <c r="J76" s="314"/>
      <c r="K76" s="314"/>
      <c r="L76" s="314"/>
      <c r="M76" s="314"/>
      <c r="N76" s="314"/>
    </row>
    <row r="77" spans="8:14" x14ac:dyDescent="0.3">
      <c r="H77" s="314"/>
      <c r="I77" s="314"/>
      <c r="J77" s="314"/>
      <c r="K77" s="314"/>
      <c r="L77" s="314"/>
      <c r="M77" s="314"/>
      <c r="N77" s="314"/>
    </row>
    <row r="78" spans="8:14" x14ac:dyDescent="0.3">
      <c r="H78" s="314"/>
      <c r="I78" s="314"/>
      <c r="J78" s="314"/>
      <c r="K78" s="314"/>
      <c r="L78" s="314"/>
      <c r="M78" s="314"/>
      <c r="N78" s="314"/>
    </row>
    <row r="79" spans="8:14" x14ac:dyDescent="0.3">
      <c r="H79" s="314"/>
      <c r="I79" s="314"/>
      <c r="J79" s="314"/>
      <c r="K79" s="314"/>
      <c r="L79" s="314"/>
      <c r="M79" s="314"/>
      <c r="N79" s="314"/>
    </row>
    <row r="80" spans="8:14" x14ac:dyDescent="0.3">
      <c r="H80" s="314"/>
      <c r="I80" s="314"/>
      <c r="J80" s="314"/>
      <c r="K80" s="314"/>
      <c r="L80" s="314"/>
      <c r="M80" s="314"/>
      <c r="N80" s="314"/>
    </row>
    <row r="81" spans="8:14" x14ac:dyDescent="0.3">
      <c r="H81" s="314"/>
      <c r="I81" s="314"/>
      <c r="J81" s="314"/>
      <c r="K81" s="314"/>
      <c r="L81" s="314"/>
      <c r="M81" s="314"/>
      <c r="N81" s="314"/>
    </row>
    <row r="82" spans="8:14" x14ac:dyDescent="0.3">
      <c r="H82" s="314"/>
      <c r="I82" s="314"/>
      <c r="J82" s="314"/>
      <c r="K82" s="314"/>
      <c r="L82" s="314"/>
      <c r="M82" s="314"/>
      <c r="N82" s="314"/>
    </row>
    <row r="83" spans="8:14" x14ac:dyDescent="0.3">
      <c r="H83" s="314"/>
      <c r="I83" s="314"/>
      <c r="J83" s="314"/>
      <c r="K83" s="314"/>
      <c r="L83" s="314"/>
      <c r="M83" s="314"/>
      <c r="N83" s="314"/>
    </row>
    <row r="84" spans="8:14" x14ac:dyDescent="0.3">
      <c r="H84" s="314"/>
      <c r="I84" s="314"/>
      <c r="J84" s="314"/>
      <c r="K84" s="314"/>
      <c r="L84" s="314"/>
      <c r="M84" s="314"/>
      <c r="N84" s="314"/>
    </row>
    <row r="85" spans="8:14" x14ac:dyDescent="0.3">
      <c r="H85" s="314"/>
      <c r="I85" s="314"/>
      <c r="J85" s="314"/>
      <c r="K85" s="314"/>
      <c r="L85" s="314"/>
      <c r="M85" s="314"/>
      <c r="N85" s="314"/>
    </row>
    <row r="86" spans="8:14" x14ac:dyDescent="0.3">
      <c r="H86" s="314"/>
      <c r="I86" s="314"/>
      <c r="J86" s="314"/>
      <c r="K86" s="314"/>
      <c r="L86" s="314"/>
      <c r="M86" s="314"/>
      <c r="N86" s="314"/>
    </row>
    <row r="87" spans="8:14" x14ac:dyDescent="0.3">
      <c r="H87" s="314"/>
      <c r="I87" s="314"/>
      <c r="J87" s="314"/>
      <c r="K87" s="314"/>
      <c r="L87" s="314"/>
      <c r="M87" s="314"/>
      <c r="N87" s="314"/>
    </row>
    <row r="88" spans="8:14" x14ac:dyDescent="0.3">
      <c r="H88" s="314"/>
      <c r="I88" s="314"/>
      <c r="J88" s="314"/>
      <c r="K88" s="314"/>
      <c r="L88" s="314"/>
      <c r="M88" s="314"/>
      <c r="N88" s="314"/>
    </row>
    <row r="89" spans="8:14" x14ac:dyDescent="0.3">
      <c r="H89" s="314"/>
      <c r="I89" s="314"/>
      <c r="J89" s="314"/>
      <c r="K89" s="314"/>
      <c r="L89" s="314"/>
      <c r="M89" s="314"/>
      <c r="N89" s="314"/>
    </row>
    <row r="90" spans="8:14" x14ac:dyDescent="0.3">
      <c r="H90" s="314"/>
      <c r="I90" s="314"/>
      <c r="J90" s="314"/>
      <c r="K90" s="314"/>
      <c r="L90" s="314"/>
      <c r="M90" s="314"/>
      <c r="N90" s="314"/>
    </row>
    <row r="91" spans="8:14" x14ac:dyDescent="0.3">
      <c r="H91" s="314"/>
      <c r="I91" s="314"/>
      <c r="J91" s="314"/>
      <c r="K91" s="314"/>
      <c r="L91" s="314"/>
      <c r="M91" s="314"/>
      <c r="N91" s="314"/>
    </row>
    <row r="92" spans="8:14" x14ac:dyDescent="0.3">
      <c r="H92" s="314"/>
      <c r="I92" s="314"/>
      <c r="J92" s="314"/>
      <c r="K92" s="314"/>
      <c r="L92" s="314"/>
      <c r="M92" s="314"/>
      <c r="N92" s="314"/>
    </row>
    <row r="93" spans="8:14" x14ac:dyDescent="0.3">
      <c r="H93" s="314"/>
      <c r="I93" s="314"/>
      <c r="J93" s="314"/>
      <c r="K93" s="314"/>
      <c r="L93" s="314"/>
      <c r="M93" s="314"/>
      <c r="N93" s="314"/>
    </row>
    <row r="94" spans="8:14" x14ac:dyDescent="0.3">
      <c r="H94" s="314"/>
      <c r="I94" s="314"/>
      <c r="J94" s="314"/>
      <c r="K94" s="314"/>
      <c r="L94" s="314"/>
      <c r="M94" s="314"/>
      <c r="N94" s="314"/>
    </row>
    <row r="95" spans="8:14" x14ac:dyDescent="0.3">
      <c r="H95" s="314"/>
      <c r="I95" s="314"/>
      <c r="J95" s="314"/>
      <c r="K95" s="314"/>
      <c r="L95" s="314"/>
      <c r="M95" s="314"/>
      <c r="N95" s="314"/>
    </row>
    <row r="96" spans="8:14" x14ac:dyDescent="0.3">
      <c r="H96" s="314"/>
      <c r="I96" s="314"/>
      <c r="J96" s="314"/>
      <c r="K96" s="314"/>
      <c r="L96" s="314"/>
      <c r="M96" s="314"/>
      <c r="N96" s="314"/>
    </row>
    <row r="97" spans="8:14" x14ac:dyDescent="0.3">
      <c r="H97" s="314"/>
      <c r="I97" s="314"/>
      <c r="J97" s="314"/>
      <c r="K97" s="314"/>
      <c r="L97" s="314"/>
      <c r="M97" s="314"/>
      <c r="N97" s="314"/>
    </row>
    <row r="98" spans="8:14" x14ac:dyDescent="0.3">
      <c r="H98" s="314"/>
      <c r="I98" s="314"/>
      <c r="J98" s="314"/>
      <c r="K98" s="314"/>
      <c r="L98" s="314"/>
      <c r="M98" s="314"/>
      <c r="N98" s="314"/>
    </row>
    <row r="99" spans="8:14" x14ac:dyDescent="0.3">
      <c r="H99" s="314"/>
      <c r="I99" s="314"/>
      <c r="J99" s="314"/>
      <c r="K99" s="314"/>
      <c r="L99" s="314"/>
      <c r="M99" s="314"/>
      <c r="N99" s="314"/>
    </row>
    <row r="100" spans="8:14" x14ac:dyDescent="0.3">
      <c r="H100" s="314"/>
      <c r="I100" s="314"/>
      <c r="J100" s="314"/>
      <c r="K100" s="314"/>
      <c r="L100" s="314"/>
      <c r="M100" s="314"/>
      <c r="N100" s="314"/>
    </row>
    <row r="101" spans="8:14" x14ac:dyDescent="0.3">
      <c r="H101" s="314"/>
      <c r="I101" s="314"/>
      <c r="J101" s="314"/>
      <c r="K101" s="314"/>
      <c r="L101" s="314"/>
      <c r="M101" s="314"/>
      <c r="N101" s="314"/>
    </row>
    <row r="102" spans="8:14" x14ac:dyDescent="0.3">
      <c r="H102" s="314"/>
      <c r="I102" s="314"/>
      <c r="J102" s="314"/>
      <c r="K102" s="314"/>
      <c r="L102" s="314"/>
      <c r="M102" s="314"/>
      <c r="N102" s="314"/>
    </row>
    <row r="103" spans="8:14" x14ac:dyDescent="0.3">
      <c r="H103" s="314"/>
      <c r="I103" s="314"/>
      <c r="J103" s="314"/>
      <c r="K103" s="314"/>
      <c r="L103" s="314"/>
      <c r="M103" s="314"/>
      <c r="N103" s="314"/>
    </row>
    <row r="104" spans="8:14" x14ac:dyDescent="0.3">
      <c r="H104" s="314"/>
      <c r="I104" s="314"/>
      <c r="J104" s="314"/>
      <c r="K104" s="314"/>
      <c r="L104" s="314"/>
      <c r="M104" s="314"/>
      <c r="N104" s="314"/>
    </row>
    <row r="105" spans="8:14" x14ac:dyDescent="0.3">
      <c r="H105" s="314"/>
      <c r="I105" s="314"/>
      <c r="J105" s="314"/>
      <c r="K105" s="314"/>
      <c r="L105" s="314"/>
      <c r="M105" s="314"/>
      <c r="N105" s="314"/>
    </row>
    <row r="106" spans="8:14" x14ac:dyDescent="0.3">
      <c r="H106" s="314"/>
      <c r="I106" s="314"/>
      <c r="J106" s="314"/>
      <c r="K106" s="314"/>
      <c r="L106" s="314"/>
      <c r="M106" s="314"/>
      <c r="N106" s="314"/>
    </row>
    <row r="107" spans="8:14" x14ac:dyDescent="0.3">
      <c r="H107" s="314"/>
      <c r="I107" s="314"/>
      <c r="J107" s="314"/>
      <c r="K107" s="314"/>
      <c r="L107" s="314"/>
      <c r="M107" s="314"/>
      <c r="N107" s="314"/>
    </row>
    <row r="108" spans="8:14" x14ac:dyDescent="0.3">
      <c r="H108" s="314"/>
      <c r="I108" s="314"/>
      <c r="J108" s="314"/>
      <c r="K108" s="314"/>
      <c r="L108" s="314"/>
      <c r="M108" s="314"/>
      <c r="N108" s="314"/>
    </row>
    <row r="109" spans="8:14" x14ac:dyDescent="0.3">
      <c r="H109" s="314"/>
      <c r="I109" s="314"/>
      <c r="J109" s="314"/>
      <c r="K109" s="314"/>
      <c r="L109" s="314"/>
      <c r="M109" s="314"/>
      <c r="N109" s="314"/>
    </row>
    <row r="110" spans="8:14" x14ac:dyDescent="0.3">
      <c r="H110" s="314"/>
      <c r="I110" s="314"/>
      <c r="J110" s="314"/>
      <c r="K110" s="314"/>
      <c r="L110" s="314"/>
      <c r="M110" s="314"/>
      <c r="N110" s="314"/>
    </row>
    <row r="111" spans="8:14" x14ac:dyDescent="0.3">
      <c r="H111" s="314"/>
      <c r="I111" s="314"/>
      <c r="J111" s="314"/>
      <c r="K111" s="314"/>
      <c r="L111" s="314"/>
      <c r="M111" s="314"/>
      <c r="N111" s="314"/>
    </row>
    <row r="112" spans="8:14" x14ac:dyDescent="0.3">
      <c r="H112" s="314"/>
      <c r="I112" s="314"/>
      <c r="J112" s="314"/>
      <c r="K112" s="314"/>
      <c r="L112" s="314"/>
      <c r="M112" s="314"/>
      <c r="N112" s="314"/>
    </row>
    <row r="113" spans="8:14" x14ac:dyDescent="0.3">
      <c r="H113" s="314"/>
      <c r="I113" s="314"/>
      <c r="J113" s="314"/>
      <c r="K113" s="314"/>
      <c r="L113" s="314"/>
      <c r="M113" s="314"/>
      <c r="N113" s="314"/>
    </row>
    <row r="114" spans="8:14" x14ac:dyDescent="0.3">
      <c r="H114" s="314"/>
      <c r="I114" s="314"/>
      <c r="J114" s="314"/>
      <c r="K114" s="314"/>
      <c r="L114" s="314"/>
      <c r="M114" s="314"/>
      <c r="N114" s="314"/>
    </row>
    <row r="115" spans="8:14" x14ac:dyDescent="0.3">
      <c r="H115" s="314"/>
      <c r="I115" s="314"/>
      <c r="J115" s="314"/>
      <c r="K115" s="314"/>
      <c r="L115" s="314"/>
      <c r="M115" s="314"/>
      <c r="N115" s="314"/>
    </row>
    <row r="116" spans="8:14" x14ac:dyDescent="0.3">
      <c r="H116" s="314"/>
      <c r="I116" s="314"/>
      <c r="J116" s="314"/>
      <c r="K116" s="314"/>
      <c r="L116" s="314"/>
      <c r="M116" s="314"/>
      <c r="N116" s="314"/>
    </row>
    <row r="117" spans="8:14" x14ac:dyDescent="0.3">
      <c r="H117" s="314"/>
      <c r="I117" s="314"/>
      <c r="J117" s="314"/>
      <c r="K117" s="314"/>
      <c r="L117" s="314"/>
      <c r="M117" s="314"/>
      <c r="N117" s="314"/>
    </row>
    <row r="118" spans="8:14" x14ac:dyDescent="0.3">
      <c r="H118" s="314"/>
      <c r="I118" s="314"/>
      <c r="J118" s="314"/>
      <c r="K118" s="314"/>
      <c r="L118" s="314"/>
      <c r="M118" s="314"/>
      <c r="N118" s="314"/>
    </row>
    <row r="119" spans="8:14" x14ac:dyDescent="0.3">
      <c r="H119" s="314"/>
      <c r="I119" s="314"/>
      <c r="J119" s="314"/>
      <c r="K119" s="314"/>
      <c r="L119" s="314"/>
      <c r="M119" s="314"/>
      <c r="N119" s="314"/>
    </row>
    <row r="120" spans="8:14" x14ac:dyDescent="0.3">
      <c r="H120" s="314"/>
      <c r="I120" s="314"/>
      <c r="J120" s="314"/>
      <c r="K120" s="314"/>
      <c r="L120" s="314"/>
      <c r="M120" s="314"/>
      <c r="N120" s="314"/>
    </row>
    <row r="121" spans="8:14" x14ac:dyDescent="0.3">
      <c r="H121" s="314"/>
      <c r="I121" s="314"/>
      <c r="J121" s="314"/>
      <c r="K121" s="314"/>
      <c r="L121" s="314"/>
      <c r="M121" s="314"/>
      <c r="N121" s="314"/>
    </row>
    <row r="122" spans="8:14" x14ac:dyDescent="0.3">
      <c r="H122" s="314"/>
      <c r="I122" s="314"/>
      <c r="J122" s="314"/>
      <c r="K122" s="314"/>
      <c r="L122" s="314"/>
      <c r="M122" s="314"/>
      <c r="N122" s="314"/>
    </row>
    <row r="123" spans="8:14" x14ac:dyDescent="0.3">
      <c r="H123" s="314"/>
      <c r="I123" s="314"/>
      <c r="J123" s="314"/>
      <c r="K123" s="314"/>
      <c r="L123" s="314"/>
      <c r="M123" s="314"/>
      <c r="N123" s="314"/>
    </row>
    <row r="124" spans="8:14" x14ac:dyDescent="0.3">
      <c r="H124" s="314"/>
      <c r="I124" s="314"/>
      <c r="J124" s="314"/>
      <c r="K124" s="314"/>
      <c r="L124" s="314"/>
      <c r="M124" s="314"/>
      <c r="N124" s="314"/>
    </row>
    <row r="125" spans="8:14" x14ac:dyDescent="0.3">
      <c r="H125" s="314"/>
      <c r="I125" s="314"/>
      <c r="J125" s="314"/>
      <c r="K125" s="314"/>
      <c r="L125" s="314"/>
      <c r="M125" s="314"/>
      <c r="N125" s="314"/>
    </row>
    <row r="126" spans="8:14" x14ac:dyDescent="0.3">
      <c r="H126" s="314"/>
      <c r="I126" s="314"/>
      <c r="J126" s="314"/>
      <c r="K126" s="314"/>
      <c r="L126" s="314"/>
      <c r="M126" s="314"/>
      <c r="N126" s="314"/>
    </row>
    <row r="127" spans="8:14" x14ac:dyDescent="0.3">
      <c r="H127" s="314"/>
      <c r="I127" s="314"/>
      <c r="J127" s="314"/>
      <c r="K127" s="314"/>
      <c r="L127" s="314"/>
      <c r="M127" s="314"/>
      <c r="N127" s="314"/>
    </row>
    <row r="128" spans="8:14" x14ac:dyDescent="0.3">
      <c r="H128" s="314"/>
      <c r="I128" s="314"/>
      <c r="J128" s="314"/>
      <c r="K128" s="314"/>
      <c r="L128" s="314"/>
      <c r="M128" s="314"/>
      <c r="N128" s="314"/>
    </row>
    <row r="129" spans="8:14" x14ac:dyDescent="0.3">
      <c r="H129" s="314"/>
      <c r="I129" s="314"/>
      <c r="J129" s="314"/>
      <c r="K129" s="314"/>
      <c r="L129" s="314"/>
      <c r="M129" s="314"/>
      <c r="N129" s="314"/>
    </row>
    <row r="130" spans="8:14" x14ac:dyDescent="0.3">
      <c r="H130" s="314"/>
      <c r="I130" s="314"/>
      <c r="J130" s="314"/>
      <c r="K130" s="314"/>
      <c r="L130" s="314"/>
      <c r="M130" s="314"/>
      <c r="N130" s="314"/>
    </row>
    <row r="131" spans="8:14" x14ac:dyDescent="0.3">
      <c r="H131" s="314"/>
      <c r="I131" s="314"/>
      <c r="J131" s="314"/>
      <c r="K131" s="314"/>
      <c r="L131" s="314"/>
      <c r="M131" s="314"/>
      <c r="N131" s="314"/>
    </row>
    <row r="132" spans="8:14" x14ac:dyDescent="0.3">
      <c r="H132" s="314"/>
      <c r="I132" s="314"/>
      <c r="J132" s="314"/>
      <c r="K132" s="314"/>
      <c r="L132" s="314"/>
      <c r="M132" s="314"/>
      <c r="N132" s="314"/>
    </row>
    <row r="133" spans="8:14" x14ac:dyDescent="0.3">
      <c r="H133" s="314"/>
      <c r="I133" s="314"/>
      <c r="J133" s="314"/>
      <c r="K133" s="314"/>
      <c r="L133" s="314"/>
      <c r="M133" s="314"/>
      <c r="N133" s="314"/>
    </row>
    <row r="134" spans="8:14" x14ac:dyDescent="0.3">
      <c r="H134" s="314"/>
      <c r="I134" s="314"/>
      <c r="J134" s="314"/>
      <c r="K134" s="314"/>
      <c r="L134" s="314"/>
      <c r="M134" s="314"/>
      <c r="N134" s="314"/>
    </row>
    <row r="135" spans="8:14" x14ac:dyDescent="0.3">
      <c r="H135" s="314"/>
      <c r="I135" s="314"/>
      <c r="J135" s="314"/>
      <c r="K135" s="314"/>
      <c r="L135" s="314"/>
      <c r="M135" s="314"/>
      <c r="N135" s="314"/>
    </row>
    <row r="136" spans="8:14" x14ac:dyDescent="0.3">
      <c r="H136" s="314"/>
      <c r="I136" s="314"/>
      <c r="J136" s="314"/>
      <c r="K136" s="314"/>
      <c r="L136" s="314"/>
      <c r="M136" s="314"/>
      <c r="N136" s="314"/>
    </row>
    <row r="137" spans="8:14" x14ac:dyDescent="0.3">
      <c r="H137" s="314"/>
      <c r="I137" s="314"/>
      <c r="J137" s="314"/>
      <c r="K137" s="314"/>
      <c r="L137" s="314"/>
      <c r="M137" s="314"/>
      <c r="N137" s="314"/>
    </row>
    <row r="138" spans="8:14" x14ac:dyDescent="0.3">
      <c r="H138" s="314"/>
      <c r="I138" s="314"/>
      <c r="J138" s="314"/>
      <c r="K138" s="314"/>
      <c r="L138" s="314"/>
      <c r="M138" s="314"/>
      <c r="N138" s="314"/>
    </row>
    <row r="139" spans="8:14" x14ac:dyDescent="0.3">
      <c r="H139" s="314"/>
      <c r="I139" s="314"/>
      <c r="J139" s="314"/>
      <c r="K139" s="314"/>
      <c r="L139" s="314"/>
      <c r="M139" s="314"/>
      <c r="N139" s="314"/>
    </row>
    <row r="140" spans="8:14" x14ac:dyDescent="0.3">
      <c r="H140" s="314"/>
      <c r="I140" s="314"/>
      <c r="J140" s="314"/>
      <c r="K140" s="314"/>
      <c r="L140" s="314"/>
      <c r="M140" s="314"/>
      <c r="N140" s="314"/>
    </row>
    <row r="141" spans="8:14" x14ac:dyDescent="0.3">
      <c r="H141" s="314"/>
      <c r="I141" s="314"/>
      <c r="J141" s="314"/>
      <c r="K141" s="314"/>
      <c r="L141" s="314"/>
      <c r="M141" s="314"/>
      <c r="N141" s="314"/>
    </row>
    <row r="142" spans="8:14" x14ac:dyDescent="0.3">
      <c r="H142" s="314"/>
      <c r="I142" s="314"/>
      <c r="J142" s="314"/>
      <c r="K142" s="314"/>
      <c r="L142" s="314"/>
      <c r="M142" s="314"/>
      <c r="N142" s="314"/>
    </row>
    <row r="143" spans="8:14" x14ac:dyDescent="0.3">
      <c r="H143" s="314"/>
      <c r="I143" s="314"/>
      <c r="J143" s="314"/>
      <c r="K143" s="314"/>
      <c r="L143" s="314"/>
      <c r="M143" s="314"/>
      <c r="N143" s="314"/>
    </row>
    <row r="144" spans="8:14" x14ac:dyDescent="0.3">
      <c r="H144" s="314"/>
      <c r="I144" s="314"/>
      <c r="J144" s="314"/>
      <c r="K144" s="314"/>
      <c r="L144" s="314"/>
      <c r="M144" s="314"/>
      <c r="N144" s="314"/>
    </row>
    <row r="145" spans="8:14" x14ac:dyDescent="0.3">
      <c r="H145" s="314"/>
      <c r="I145" s="314"/>
      <c r="J145" s="314"/>
      <c r="K145" s="314"/>
      <c r="L145" s="314"/>
      <c r="M145" s="314"/>
      <c r="N145" s="314"/>
    </row>
    <row r="146" spans="8:14" x14ac:dyDescent="0.3">
      <c r="H146" s="314"/>
      <c r="I146" s="314"/>
      <c r="J146" s="314"/>
      <c r="K146" s="314"/>
      <c r="L146" s="314"/>
      <c r="M146" s="314"/>
      <c r="N146" s="314"/>
    </row>
    <row r="147" spans="8:14" x14ac:dyDescent="0.3">
      <c r="H147" s="314"/>
      <c r="I147" s="314"/>
      <c r="J147" s="314"/>
      <c r="K147" s="314"/>
      <c r="L147" s="314"/>
      <c r="M147" s="314"/>
      <c r="N147" s="314"/>
    </row>
    <row r="148" spans="8:14" x14ac:dyDescent="0.3">
      <c r="H148" s="314"/>
      <c r="I148" s="314"/>
      <c r="J148" s="314"/>
      <c r="K148" s="314"/>
      <c r="L148" s="314"/>
      <c r="M148" s="314"/>
      <c r="N148" s="314"/>
    </row>
    <row r="149" spans="8:14" x14ac:dyDescent="0.3">
      <c r="H149" s="314"/>
      <c r="I149" s="314"/>
      <c r="J149" s="314"/>
      <c r="K149" s="314"/>
      <c r="L149" s="314"/>
      <c r="M149" s="314"/>
      <c r="N149" s="314"/>
    </row>
    <row r="150" spans="8:14" x14ac:dyDescent="0.3">
      <c r="H150" s="314"/>
      <c r="I150" s="314"/>
      <c r="J150" s="314"/>
      <c r="K150" s="314"/>
      <c r="L150" s="314"/>
      <c r="M150" s="314"/>
      <c r="N150" s="314"/>
    </row>
    <row r="151" spans="8:14" x14ac:dyDescent="0.3">
      <c r="H151" s="314"/>
      <c r="I151" s="314"/>
      <c r="J151" s="314"/>
      <c r="K151" s="314"/>
      <c r="L151" s="314"/>
      <c r="M151" s="314"/>
      <c r="N151" s="314"/>
    </row>
    <row r="152" spans="8:14" x14ac:dyDescent="0.3">
      <c r="H152" s="314"/>
      <c r="I152" s="314"/>
      <c r="J152" s="314"/>
      <c r="K152" s="314"/>
      <c r="L152" s="314"/>
      <c r="M152" s="314"/>
      <c r="N152" s="314"/>
    </row>
    <row r="153" spans="8:14" x14ac:dyDescent="0.3">
      <c r="H153" s="314"/>
      <c r="I153" s="314"/>
      <c r="J153" s="314"/>
      <c r="K153" s="314"/>
      <c r="L153" s="314"/>
      <c r="M153" s="314"/>
      <c r="N153" s="314"/>
    </row>
    <row r="154" spans="8:14" x14ac:dyDescent="0.3">
      <c r="H154" s="314"/>
      <c r="I154" s="314"/>
      <c r="J154" s="314"/>
      <c r="K154" s="314"/>
      <c r="L154" s="314"/>
      <c r="M154" s="314"/>
      <c r="N154" s="314"/>
    </row>
    <row r="155" spans="8:14" x14ac:dyDescent="0.3">
      <c r="H155" s="314"/>
      <c r="I155" s="314"/>
      <c r="J155" s="314"/>
      <c r="K155" s="314"/>
      <c r="L155" s="314"/>
      <c r="M155" s="314"/>
      <c r="N155" s="314"/>
    </row>
    <row r="156" spans="8:14" x14ac:dyDescent="0.3">
      <c r="H156" s="314"/>
      <c r="I156" s="314"/>
      <c r="J156" s="314"/>
      <c r="K156" s="314"/>
      <c r="L156" s="314"/>
      <c r="M156" s="314"/>
      <c r="N156" s="314"/>
    </row>
    <row r="157" spans="8:14" x14ac:dyDescent="0.3">
      <c r="H157" s="314"/>
      <c r="I157" s="314"/>
      <c r="J157" s="314"/>
      <c r="K157" s="314"/>
      <c r="L157" s="314"/>
      <c r="M157" s="314"/>
      <c r="N157" s="314"/>
    </row>
    <row r="158" spans="8:14" x14ac:dyDescent="0.3">
      <c r="H158" s="314"/>
      <c r="I158" s="314"/>
      <c r="J158" s="314"/>
      <c r="K158" s="314"/>
      <c r="L158" s="314"/>
      <c r="M158" s="314"/>
      <c r="N158" s="314"/>
    </row>
    <row r="159" spans="8:14" x14ac:dyDescent="0.3">
      <c r="H159" s="314"/>
      <c r="I159" s="314"/>
      <c r="J159" s="314"/>
      <c r="K159" s="314"/>
      <c r="L159" s="314"/>
      <c r="M159" s="314"/>
      <c r="N159" s="314"/>
    </row>
    <row r="160" spans="8:14" x14ac:dyDescent="0.3">
      <c r="H160" s="314"/>
      <c r="I160" s="314"/>
      <c r="J160" s="314"/>
      <c r="K160" s="314"/>
      <c r="L160" s="314"/>
      <c r="M160" s="314"/>
      <c r="N160" s="314"/>
    </row>
    <row r="161" spans="8:14" x14ac:dyDescent="0.3">
      <c r="H161" s="314"/>
      <c r="I161" s="314"/>
      <c r="J161" s="314"/>
      <c r="K161" s="314"/>
      <c r="L161" s="314"/>
      <c r="M161" s="314"/>
      <c r="N161" s="314"/>
    </row>
    <row r="162" spans="8:14" x14ac:dyDescent="0.3">
      <c r="H162" s="314"/>
      <c r="I162" s="314"/>
      <c r="J162" s="314"/>
      <c r="K162" s="314"/>
      <c r="L162" s="314"/>
      <c r="M162" s="314"/>
      <c r="N162" s="314"/>
    </row>
    <row r="163" spans="8:14" x14ac:dyDescent="0.3">
      <c r="H163" s="314"/>
      <c r="I163" s="314"/>
      <c r="J163" s="314"/>
      <c r="K163" s="314"/>
      <c r="L163" s="314"/>
      <c r="M163" s="314"/>
      <c r="N163" s="314"/>
    </row>
    <row r="164" spans="8:14" x14ac:dyDescent="0.3">
      <c r="H164" s="314"/>
      <c r="I164" s="314"/>
      <c r="J164" s="314"/>
      <c r="K164" s="314"/>
      <c r="L164" s="314"/>
      <c r="M164" s="314"/>
      <c r="N164" s="314"/>
    </row>
    <row r="165" spans="8:14" x14ac:dyDescent="0.3">
      <c r="H165" s="314"/>
      <c r="I165" s="314"/>
      <c r="J165" s="314"/>
      <c r="K165" s="314"/>
      <c r="L165" s="314"/>
      <c r="M165" s="314"/>
      <c r="N165" s="314"/>
    </row>
    <row r="166" spans="8:14" x14ac:dyDescent="0.3">
      <c r="H166" s="314"/>
      <c r="I166" s="314"/>
      <c r="J166" s="314"/>
      <c r="K166" s="314"/>
      <c r="L166" s="314"/>
      <c r="M166" s="314"/>
      <c r="N166" s="314"/>
    </row>
    <row r="167" spans="8:14" x14ac:dyDescent="0.3">
      <c r="H167" s="314"/>
      <c r="I167" s="314"/>
      <c r="J167" s="314"/>
      <c r="K167" s="314"/>
      <c r="L167" s="314"/>
      <c r="M167" s="314"/>
      <c r="N167" s="314"/>
    </row>
    <row r="168" spans="8:14" x14ac:dyDescent="0.3">
      <c r="H168" s="314"/>
      <c r="I168" s="314"/>
      <c r="J168" s="314"/>
      <c r="K168" s="314"/>
      <c r="L168" s="314"/>
      <c r="M168" s="314"/>
      <c r="N168" s="314"/>
    </row>
    <row r="169" spans="8:14" x14ac:dyDescent="0.3">
      <c r="H169" s="314"/>
      <c r="I169" s="314"/>
      <c r="J169" s="314"/>
      <c r="K169" s="314"/>
      <c r="L169" s="314"/>
      <c r="M169" s="314"/>
      <c r="N169" s="314"/>
    </row>
    <row r="170" spans="8:14" x14ac:dyDescent="0.3">
      <c r="H170" s="314"/>
      <c r="I170" s="314"/>
      <c r="J170" s="314"/>
      <c r="K170" s="314"/>
      <c r="L170" s="314"/>
      <c r="M170" s="314"/>
      <c r="N170" s="314"/>
    </row>
    <row r="171" spans="8:14" x14ac:dyDescent="0.3">
      <c r="H171" s="314"/>
      <c r="I171" s="314"/>
      <c r="J171" s="314"/>
      <c r="K171" s="314"/>
      <c r="L171" s="314"/>
      <c r="M171" s="314"/>
      <c r="N171" s="314"/>
    </row>
    <row r="172" spans="8:14" x14ac:dyDescent="0.3">
      <c r="H172" s="314"/>
      <c r="I172" s="314"/>
      <c r="J172" s="314"/>
      <c r="K172" s="314"/>
      <c r="L172" s="314"/>
      <c r="M172" s="314"/>
      <c r="N172" s="314"/>
    </row>
    <row r="173" spans="8:14" x14ac:dyDescent="0.3">
      <c r="H173" s="314"/>
      <c r="I173" s="314"/>
      <c r="J173" s="314"/>
      <c r="K173" s="314"/>
      <c r="L173" s="314"/>
      <c r="M173" s="314"/>
      <c r="N173" s="314"/>
    </row>
    <row r="174" spans="8:14" x14ac:dyDescent="0.3">
      <c r="H174" s="314"/>
      <c r="I174" s="314"/>
      <c r="J174" s="314"/>
      <c r="K174" s="314"/>
      <c r="L174" s="314"/>
      <c r="M174" s="314"/>
      <c r="N174" s="314"/>
    </row>
    <row r="175" spans="8:14" x14ac:dyDescent="0.3">
      <c r="H175" s="314"/>
      <c r="I175" s="314"/>
      <c r="J175" s="314"/>
      <c r="K175" s="314"/>
      <c r="L175" s="314"/>
      <c r="M175" s="314"/>
      <c r="N175" s="314"/>
    </row>
    <row r="176" spans="8:14" x14ac:dyDescent="0.3">
      <c r="H176" s="314"/>
      <c r="I176" s="314"/>
      <c r="J176" s="314"/>
      <c r="K176" s="314"/>
      <c r="L176" s="314"/>
      <c r="M176" s="314"/>
      <c r="N176" s="314"/>
    </row>
    <row r="177" spans="8:14" x14ac:dyDescent="0.3">
      <c r="H177" s="314"/>
      <c r="I177" s="314"/>
      <c r="J177" s="314"/>
      <c r="K177" s="314"/>
      <c r="L177" s="314"/>
      <c r="M177" s="314"/>
      <c r="N177" s="314"/>
    </row>
    <row r="178" spans="8:14" x14ac:dyDescent="0.3">
      <c r="H178" s="314"/>
      <c r="I178" s="314"/>
      <c r="J178" s="314"/>
      <c r="K178" s="314"/>
      <c r="L178" s="314"/>
      <c r="M178" s="314"/>
      <c r="N178" s="314"/>
    </row>
    <row r="179" spans="8:14" x14ac:dyDescent="0.3">
      <c r="H179" s="314"/>
      <c r="I179" s="314"/>
      <c r="J179" s="314"/>
      <c r="K179" s="314"/>
      <c r="L179" s="314"/>
      <c r="M179" s="314"/>
      <c r="N179" s="314"/>
    </row>
    <row r="180" spans="8:14" x14ac:dyDescent="0.3">
      <c r="H180" s="314"/>
      <c r="I180" s="314"/>
      <c r="J180" s="314"/>
      <c r="K180" s="314"/>
      <c r="L180" s="314"/>
      <c r="M180" s="314"/>
      <c r="N180" s="314"/>
    </row>
    <row r="181" spans="8:14" x14ac:dyDescent="0.3">
      <c r="H181" s="314"/>
      <c r="I181" s="314"/>
      <c r="J181" s="314"/>
      <c r="K181" s="314"/>
      <c r="L181" s="314"/>
      <c r="M181" s="314"/>
      <c r="N181" s="314"/>
    </row>
    <row r="182" spans="8:14" x14ac:dyDescent="0.3">
      <c r="H182" s="314"/>
      <c r="I182" s="314"/>
      <c r="J182" s="314"/>
      <c r="K182" s="314"/>
      <c r="L182" s="314"/>
      <c r="M182" s="314"/>
      <c r="N182" s="314"/>
    </row>
    <row r="183" spans="8:14" x14ac:dyDescent="0.3">
      <c r="H183" s="314"/>
      <c r="I183" s="314"/>
      <c r="J183" s="314"/>
      <c r="K183" s="314"/>
      <c r="L183" s="314"/>
      <c r="M183" s="314"/>
      <c r="N183" s="314"/>
    </row>
    <row r="184" spans="8:14" x14ac:dyDescent="0.3">
      <c r="H184" s="314"/>
      <c r="I184" s="314"/>
      <c r="J184" s="314"/>
      <c r="K184" s="314"/>
      <c r="L184" s="314"/>
      <c r="M184" s="314"/>
      <c r="N184" s="314"/>
    </row>
    <row r="185" spans="8:14" x14ac:dyDescent="0.3">
      <c r="H185" s="314"/>
      <c r="I185" s="314"/>
      <c r="J185" s="314"/>
      <c r="K185" s="314"/>
      <c r="L185" s="314"/>
      <c r="M185" s="314"/>
      <c r="N185" s="314"/>
    </row>
    <row r="186" spans="8:14" x14ac:dyDescent="0.3">
      <c r="H186" s="314"/>
      <c r="I186" s="314"/>
      <c r="J186" s="314"/>
      <c r="K186" s="314"/>
      <c r="L186" s="314"/>
      <c r="M186" s="314"/>
      <c r="N186" s="314"/>
    </row>
    <row r="187" spans="8:14" x14ac:dyDescent="0.3">
      <c r="H187" s="314"/>
      <c r="I187" s="314"/>
      <c r="J187" s="314"/>
      <c r="K187" s="314"/>
      <c r="L187" s="314"/>
      <c r="M187" s="314"/>
      <c r="N187" s="314"/>
    </row>
    <row r="188" spans="8:14" x14ac:dyDescent="0.3">
      <c r="H188" s="314"/>
      <c r="I188" s="314"/>
      <c r="J188" s="314"/>
      <c r="K188" s="314"/>
      <c r="L188" s="314"/>
      <c r="M188" s="314"/>
      <c r="N188" s="314"/>
    </row>
    <row r="189" spans="8:14" x14ac:dyDescent="0.3">
      <c r="H189" s="314"/>
      <c r="I189" s="314"/>
      <c r="J189" s="314"/>
      <c r="K189" s="314"/>
      <c r="L189" s="314"/>
      <c r="M189" s="314"/>
      <c r="N189" s="314"/>
    </row>
    <row r="190" spans="8:14" x14ac:dyDescent="0.3">
      <c r="H190" s="314"/>
      <c r="I190" s="314"/>
      <c r="J190" s="314"/>
      <c r="K190" s="314"/>
      <c r="L190" s="314"/>
      <c r="M190" s="314"/>
      <c r="N190" s="314"/>
    </row>
    <row r="191" spans="8:14" x14ac:dyDescent="0.3">
      <c r="H191" s="314"/>
      <c r="I191" s="314"/>
      <c r="J191" s="314"/>
      <c r="K191" s="314"/>
      <c r="L191" s="314"/>
      <c r="M191" s="314"/>
      <c r="N191" s="314"/>
    </row>
    <row r="192" spans="8:14" x14ac:dyDescent="0.3">
      <c r="H192" s="314"/>
      <c r="I192" s="314"/>
      <c r="J192" s="314"/>
      <c r="K192" s="314"/>
      <c r="L192" s="314"/>
      <c r="M192" s="314"/>
      <c r="N192" s="314"/>
    </row>
    <row r="193" spans="8:14" x14ac:dyDescent="0.3">
      <c r="H193" s="314"/>
      <c r="I193" s="314"/>
      <c r="J193" s="314"/>
      <c r="K193" s="314"/>
      <c r="L193" s="314"/>
      <c r="M193" s="314"/>
      <c r="N193" s="314"/>
    </row>
    <row r="194" spans="8:14" x14ac:dyDescent="0.3">
      <c r="H194" s="314"/>
      <c r="I194" s="314"/>
      <c r="J194" s="314"/>
      <c r="K194" s="314"/>
      <c r="L194" s="314"/>
      <c r="M194" s="314"/>
      <c r="N194" s="314"/>
    </row>
    <row r="195" spans="8:14" x14ac:dyDescent="0.3">
      <c r="H195" s="314"/>
      <c r="I195" s="314"/>
      <c r="J195" s="314"/>
      <c r="K195" s="314"/>
      <c r="L195" s="314"/>
      <c r="M195" s="314"/>
      <c r="N195" s="314"/>
    </row>
    <row r="196" spans="8:14" x14ac:dyDescent="0.3">
      <c r="H196" s="314"/>
      <c r="I196" s="314"/>
      <c r="J196" s="314"/>
      <c r="K196" s="314"/>
      <c r="L196" s="314"/>
      <c r="M196" s="314"/>
      <c r="N196" s="314"/>
    </row>
    <row r="197" spans="8:14" x14ac:dyDescent="0.3">
      <c r="H197" s="314"/>
      <c r="I197" s="314"/>
      <c r="J197" s="314"/>
      <c r="K197" s="314"/>
      <c r="L197" s="314"/>
      <c r="M197" s="314"/>
      <c r="N197" s="314"/>
    </row>
    <row r="198" spans="8:14" x14ac:dyDescent="0.3">
      <c r="H198" s="314"/>
      <c r="I198" s="314"/>
      <c r="J198" s="314"/>
      <c r="K198" s="314"/>
      <c r="L198" s="314"/>
      <c r="M198" s="314"/>
      <c r="N198" s="314"/>
    </row>
    <row r="199" spans="8:14" x14ac:dyDescent="0.3">
      <c r="H199" s="314"/>
      <c r="I199" s="314"/>
      <c r="J199" s="314"/>
      <c r="K199" s="314"/>
      <c r="L199" s="314"/>
      <c r="M199" s="314"/>
      <c r="N199" s="314"/>
    </row>
    <row r="200" spans="8:14" x14ac:dyDescent="0.3">
      <c r="H200" s="314"/>
      <c r="I200" s="314"/>
      <c r="J200" s="314"/>
      <c r="K200" s="314"/>
      <c r="L200" s="314"/>
      <c r="M200" s="314"/>
      <c r="N200" s="314"/>
    </row>
    <row r="201" spans="8:14" x14ac:dyDescent="0.3">
      <c r="H201" s="314"/>
      <c r="I201" s="314"/>
      <c r="J201" s="314"/>
      <c r="K201" s="314"/>
      <c r="L201" s="314"/>
      <c r="M201" s="314"/>
      <c r="N201" s="31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zoomScaleNormal="100" workbookViewId="0">
      <pane ySplit="2" topLeftCell="A488" activePane="bottomLeft" state="frozen"/>
      <selection activeCell="H10" sqref="H10"/>
      <selection pane="bottomLeft" activeCell="D502" sqref="D502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935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936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937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938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939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940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941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942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943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939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937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942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8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8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8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8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9.8" customHeight="1" x14ac:dyDescent="0.3">
      <c r="A498" s="157">
        <f t="shared" si="35"/>
        <v>26000</v>
      </c>
      <c r="B498" s="149" t="str">
        <f t="shared" si="38"/>
        <v xml:space="preserve"> 7915</v>
      </c>
      <c r="C498" s="161">
        <v>26000</v>
      </c>
      <c r="D498" s="159">
        <v>1.4</v>
      </c>
      <c r="E498" s="160" t="s">
        <v>1025</v>
      </c>
      <c r="F498" s="162">
        <v>26000</v>
      </c>
      <c r="G498" s="162"/>
      <c r="H498" s="162" t="s">
        <v>816</v>
      </c>
      <c r="I498" s="160" t="s">
        <v>1025</v>
      </c>
      <c r="J498" s="160">
        <v>3</v>
      </c>
      <c r="K498" s="163">
        <v>1.4</v>
      </c>
      <c r="L498" s="200" t="s">
        <v>53</v>
      </c>
      <c r="M498" s="154">
        <f t="shared" si="39"/>
        <v>4800</v>
      </c>
      <c r="N498" s="155" t="s">
        <v>7</v>
      </c>
      <c r="O498" s="156">
        <f t="shared" si="36"/>
        <v>1</v>
      </c>
      <c r="P498" s="157"/>
      <c r="Q498" s="157" t="s">
        <v>1025</v>
      </c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932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52"/>
      <c r="F6" s="453"/>
      <c r="G6" s="453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3"/>
      <c r="W6" s="454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55" t="s">
        <v>142</v>
      </c>
      <c r="I7" s="455"/>
      <c r="J7" s="455"/>
      <c r="K7" s="455"/>
      <c r="L7" s="455"/>
      <c r="M7" s="455"/>
      <c r="N7" s="455"/>
      <c r="O7" s="455"/>
      <c r="P7" s="455"/>
      <c r="Q7" s="455"/>
      <c r="R7" s="455"/>
      <c r="S7" s="455"/>
      <c r="T7" s="455"/>
      <c r="U7" s="455"/>
      <c r="V7" s="455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56"/>
      <c r="F8" s="457"/>
      <c r="G8" s="457">
        <f>IF(ISERROR(VLOOKUP($D$5,Crebolijst!$A:$C,3,0)),0,VLOOKUP($D$5,Crebolijst!$A:$C,3,0))</f>
        <v>0</v>
      </c>
      <c r="H8" s="457"/>
      <c r="I8" s="457"/>
      <c r="J8" s="457"/>
      <c r="K8" s="457"/>
      <c r="L8" s="457"/>
      <c r="M8" s="457"/>
      <c r="N8" s="457"/>
      <c r="O8" s="457"/>
      <c r="P8" s="457"/>
      <c r="Q8" s="457"/>
      <c r="R8" s="457"/>
      <c r="S8" s="457"/>
      <c r="T8" s="457"/>
      <c r="U8" s="457"/>
      <c r="V8" s="457"/>
      <c r="W8" s="458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46" t="s">
        <v>141</v>
      </c>
      <c r="F10" s="447"/>
      <c r="G10" s="447"/>
      <c r="H10" s="447"/>
      <c r="I10" s="447"/>
      <c r="J10" s="447"/>
      <c r="K10" s="447"/>
      <c r="L10" s="447"/>
      <c r="M10" s="447"/>
      <c r="N10" s="447"/>
      <c r="O10" s="447"/>
      <c r="P10" s="447"/>
      <c r="Q10" s="447"/>
      <c r="R10" s="447"/>
      <c r="S10" s="447"/>
      <c r="T10" s="447"/>
      <c r="U10" s="447"/>
      <c r="V10" s="447"/>
      <c r="W10" s="448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446" t="s">
        <v>10</v>
      </c>
      <c r="F12" s="447"/>
      <c r="G12" s="448"/>
      <c r="H12" s="23"/>
      <c r="I12" s="449" t="s">
        <v>11</v>
      </c>
      <c r="J12" s="450"/>
      <c r="K12" s="451"/>
      <c r="L12" s="23"/>
      <c r="M12" s="449" t="s">
        <v>12</v>
      </c>
      <c r="N12" s="450"/>
      <c r="O12" s="451"/>
      <c r="P12" s="16"/>
      <c r="Q12" s="449" t="s">
        <v>15</v>
      </c>
      <c r="R12" s="450"/>
      <c r="S12" s="451"/>
      <c r="T12" s="16"/>
      <c r="U12" s="446" t="s">
        <v>4</v>
      </c>
      <c r="V12" s="447"/>
      <c r="W12" s="448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QDVXAQKQAH6E-238-9422</_dlc_DocId>
    <_dlc_DocIdUrl xmlns="826a45a5-7029-484a-9cf3-b835024adcd4">
      <Url>https://www.mijnlentiz.nl/scholen/MBO-Maasland/groepen/Organisatie/Examinering-voor-docenten/_layouts/DocIdRedir.aspx?ID=QDVXAQKQAH6E-238-9422</Url>
      <Description>QDVXAQKQAH6E-238-9422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97D327C5-8964-475E-9511-9391B54AFC8C}"/>
</file>

<file path=customXml/itemProps3.xml><?xml version="1.0" encoding="utf-8"?>
<ds:datastoreItem xmlns:ds="http://schemas.openxmlformats.org/officeDocument/2006/customXml" ds:itemID="{9BE9DD68-F966-4A2B-9678-82EA1505680E}"/>
</file>

<file path=customXml/itemProps4.xml><?xml version="1.0" encoding="utf-8"?>
<ds:datastoreItem xmlns:ds="http://schemas.openxmlformats.org/officeDocument/2006/customXml" ds:itemID="{1C0855E8-CBED-4EA7-BB8B-6F895BD123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2019-04-15T18:28:33Z</cp:lastPrinted>
  <dcterms:created xsi:type="dcterms:W3CDTF">2014-02-10T13:02:17Z</dcterms:created>
  <dcterms:modified xsi:type="dcterms:W3CDTF">2019-07-15T12:20:36Z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1b52f97c-59c8-411e-9235-22b439f42bcd</vt:lpwstr>
  </property>
</Properties>
</file>