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vwijk\OneDrive - Lentiz onderwijsgroep\Kernteam\Hovenier\Curricula 2021-2020\"/>
    </mc:Choice>
  </mc:AlternateContent>
  <xr:revisionPtr revIDLastSave="122" documentId="8_{D53095F0-F386-4003-AEB9-4762332D851E}" xr6:coauthVersionLast="47" xr6:coauthVersionMax="47" xr10:uidLastSave="{199029FB-84AA-4DB0-BD70-0E5D8F05E834}"/>
  <bookViews>
    <workbookView xWindow="0" yWindow="0" windowWidth="23040" windowHeight="9084" tabRatio="855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Examenprogramma!$A$1:$F$30</definedName>
    <definedName name="_xlnm.Print_Area" localSheetId="0">Opleidingseis!$A$1:$Y$68</definedName>
    <definedName name="_xlnm.Print_Area" localSheetId="1">Opleidingsplan!$A$1:$BK$99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Examenprogramma!$A$12:$A$25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2" l="1"/>
  <c r="CQ48" i="2" l="1"/>
  <c r="CN48" i="2"/>
  <c r="BR48" i="2"/>
  <c r="BO48" i="2"/>
  <c r="AR48" i="2"/>
  <c r="AO48" i="2"/>
  <c r="P48" i="2"/>
  <c r="DP48" i="2" s="1"/>
  <c r="M48" i="2"/>
  <c r="DM48" i="2" s="1"/>
  <c r="P93" i="2" l="1"/>
  <c r="N93" i="2"/>
  <c r="P92" i="2"/>
  <c r="N92" i="2"/>
  <c r="M92" i="2"/>
  <c r="P90" i="2"/>
  <c r="N90" i="2"/>
  <c r="M90" i="2"/>
  <c r="G42" i="16" l="1"/>
  <c r="AR7" i="10" l="1"/>
  <c r="CP73" i="2" l="1"/>
  <c r="CP74" i="2"/>
  <c r="CP75" i="2"/>
  <c r="CP76" i="2"/>
  <c r="CP77" i="2"/>
  <c r="CP78" i="2"/>
  <c r="CP79" i="2"/>
  <c r="CP80" i="2"/>
  <c r="CP81" i="2"/>
  <c r="CP82" i="2"/>
  <c r="CP83" i="2"/>
  <c r="CP84" i="2"/>
  <c r="CP85" i="2"/>
  <c r="CP86" i="2"/>
  <c r="CP87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DO81" i="2" l="1"/>
  <c r="DO73" i="2"/>
  <c r="DO77" i="2"/>
  <c r="DO87" i="2"/>
  <c r="DO83" i="2"/>
  <c r="DO79" i="2"/>
  <c r="DO75" i="2"/>
  <c r="DO82" i="2"/>
  <c r="DO78" i="2"/>
  <c r="DO74" i="2"/>
  <c r="DO80" i="2"/>
  <c r="DO76" i="2"/>
  <c r="DO86" i="2"/>
  <c r="DO85" i="2"/>
  <c r="DO84" i="2"/>
  <c r="CQ92" i="2"/>
  <c r="CQ93" i="2"/>
  <c r="CQ90" i="2"/>
  <c r="CO92" i="2"/>
  <c r="CO93" i="2"/>
  <c r="CO90" i="2"/>
  <c r="CN92" i="2"/>
  <c r="CN93" i="2"/>
  <c r="CN90" i="2"/>
  <c r="CP72" i="2"/>
  <c r="CO55" i="2"/>
  <c r="CO56" i="2"/>
  <c r="CO57" i="2"/>
  <c r="CO58" i="2"/>
  <c r="CO54" i="2"/>
  <c r="CQ49" i="2"/>
  <c r="CQ50" i="2"/>
  <c r="CQ51" i="2"/>
  <c r="CQ47" i="2"/>
  <c r="CN49" i="2"/>
  <c r="CN50" i="2"/>
  <c r="CN51" i="2"/>
  <c r="CN47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29" i="2"/>
  <c r="CQ18" i="2"/>
  <c r="CQ19" i="2"/>
  <c r="CQ20" i="2"/>
  <c r="CQ21" i="2"/>
  <c r="CQ22" i="2"/>
  <c r="CQ23" i="2"/>
  <c r="CQ24" i="2"/>
  <c r="CQ25" i="2"/>
  <c r="CQ26" i="2"/>
  <c r="CQ17" i="2"/>
  <c r="CN18" i="2"/>
  <c r="CN19" i="2"/>
  <c r="CN20" i="2"/>
  <c r="CN21" i="2"/>
  <c r="CN22" i="2"/>
  <c r="CN23" i="2"/>
  <c r="CN24" i="2"/>
  <c r="CN25" i="2"/>
  <c r="CN26" i="2"/>
  <c r="CN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K95" i="2"/>
  <c r="DJ95" i="2"/>
  <c r="DI95" i="2"/>
  <c r="DH95" i="2"/>
  <c r="DF95" i="2"/>
  <c r="DE95" i="2"/>
  <c r="DD95" i="2"/>
  <c r="DC95" i="2"/>
  <c r="DA95" i="2"/>
  <c r="CZ95" i="2"/>
  <c r="CY95" i="2"/>
  <c r="CX95" i="2"/>
  <c r="CV95" i="2"/>
  <c r="CU95" i="2"/>
  <c r="CT95" i="2"/>
  <c r="CS95" i="2"/>
  <c r="DH12" i="2"/>
  <c r="DF97" i="2" l="1"/>
  <c r="CV97" i="2"/>
  <c r="DA97" i="2"/>
  <c r="DK97" i="2"/>
  <c r="CQ95" i="2"/>
  <c r="U95" i="2"/>
  <c r="T95" i="2"/>
  <c r="S95" i="2"/>
  <c r="M18" i="2"/>
  <c r="M20" i="2"/>
  <c r="M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3" i="23" l="1"/>
  <c r="AY7" i="10"/>
  <c r="AY8" i="10"/>
  <c r="AY9" i="10"/>
  <c r="AT8" i="10"/>
  <c r="H11" i="10" s="1"/>
  <c r="AT7" i="10"/>
  <c r="J5" i="23"/>
  <c r="G21" i="10"/>
  <c r="H10" i="10" l="1"/>
  <c r="D102" i="2"/>
  <c r="D101" i="2"/>
  <c r="K68" i="10"/>
  <c r="K67" i="10"/>
  <c r="K66" i="10"/>
  <c r="W11" i="10" l="1"/>
  <c r="X11" i="10" s="1"/>
  <c r="W10" i="10"/>
  <c r="O72" i="2"/>
  <c r="B16" i="17"/>
  <c r="R15" i="17"/>
  <c r="N15" i="17"/>
  <c r="J15" i="17"/>
  <c r="F15" i="17"/>
  <c r="V14" i="17"/>
  <c r="V13" i="17"/>
  <c r="X10" i="10" l="1"/>
  <c r="F18" i="10"/>
  <c r="V15" i="17"/>
  <c r="BR93" i="2"/>
  <c r="BP93" i="2"/>
  <c r="BO93" i="2"/>
  <c r="DM93" i="2" s="1"/>
  <c r="BR92" i="2"/>
  <c r="BP92" i="2"/>
  <c r="BO92" i="2"/>
  <c r="BR90" i="2"/>
  <c r="BP90" i="2"/>
  <c r="BO90" i="2"/>
  <c r="BQ72" i="2"/>
  <c r="BP58" i="2"/>
  <c r="BP57" i="2"/>
  <c r="BP56" i="2"/>
  <c r="BP55" i="2"/>
  <c r="BP54" i="2"/>
  <c r="BR51" i="2"/>
  <c r="BO51" i="2"/>
  <c r="BR50" i="2"/>
  <c r="BO50" i="2"/>
  <c r="BR49" i="2"/>
  <c r="BO49" i="2"/>
  <c r="BR47" i="2"/>
  <c r="BO47" i="2"/>
  <c r="BR44" i="2"/>
  <c r="BO44" i="2"/>
  <c r="BR43" i="2"/>
  <c r="BO43" i="2"/>
  <c r="BR42" i="2"/>
  <c r="BO42" i="2"/>
  <c r="BR41" i="2"/>
  <c r="BO41" i="2"/>
  <c r="BR40" i="2"/>
  <c r="BO40" i="2"/>
  <c r="BR39" i="2"/>
  <c r="BO39" i="2"/>
  <c r="BR38" i="2"/>
  <c r="BO38" i="2"/>
  <c r="BR37" i="2"/>
  <c r="BO37" i="2"/>
  <c r="BR36" i="2"/>
  <c r="BO36" i="2"/>
  <c r="BR35" i="2"/>
  <c r="BO35" i="2"/>
  <c r="BR34" i="2"/>
  <c r="BO34" i="2"/>
  <c r="BR33" i="2"/>
  <c r="BO33" i="2"/>
  <c r="BR32" i="2"/>
  <c r="BO32" i="2"/>
  <c r="BR31" i="2"/>
  <c r="BO31" i="2"/>
  <c r="BR30" i="2"/>
  <c r="BO30" i="2"/>
  <c r="BR29" i="2"/>
  <c r="BO29" i="2"/>
  <c r="BR26" i="2"/>
  <c r="BO26" i="2"/>
  <c r="BR25" i="2"/>
  <c r="BO25" i="2"/>
  <c r="BR24" i="2"/>
  <c r="BO24" i="2"/>
  <c r="BR23" i="2"/>
  <c r="BO23" i="2"/>
  <c r="BR22" i="2"/>
  <c r="BO22" i="2"/>
  <c r="BR21" i="2"/>
  <c r="BO21" i="2"/>
  <c r="BR20" i="2"/>
  <c r="BO20" i="2"/>
  <c r="BR19" i="2"/>
  <c r="BO19" i="2"/>
  <c r="BR18" i="2"/>
  <c r="BO18" i="2"/>
  <c r="BR17" i="2"/>
  <c r="BO17" i="2"/>
  <c r="CI12" i="2"/>
  <c r="AR93" i="2"/>
  <c r="DP93" i="2" s="1"/>
  <c r="AP93" i="2"/>
  <c r="DN93" i="2" s="1"/>
  <c r="AR92" i="2"/>
  <c r="AP92" i="2"/>
  <c r="AO92" i="2"/>
  <c r="AR90" i="2"/>
  <c r="AP90" i="2"/>
  <c r="AO90" i="2"/>
  <c r="AQ72" i="2"/>
  <c r="DO72" i="2" s="1"/>
  <c r="AP58" i="2"/>
  <c r="AP57" i="2"/>
  <c r="AP56" i="2"/>
  <c r="AP55" i="2"/>
  <c r="AP54" i="2"/>
  <c r="AR51" i="2"/>
  <c r="AO51" i="2"/>
  <c r="AR50" i="2"/>
  <c r="AO50" i="2"/>
  <c r="AR49" i="2"/>
  <c r="AO49" i="2"/>
  <c r="AR47" i="2"/>
  <c r="AO47" i="2"/>
  <c r="AR44" i="2"/>
  <c r="AO44" i="2"/>
  <c r="AR43" i="2"/>
  <c r="AO43" i="2"/>
  <c r="AR42" i="2"/>
  <c r="AO42" i="2"/>
  <c r="AR41" i="2"/>
  <c r="AO41" i="2"/>
  <c r="AR40" i="2"/>
  <c r="AO40" i="2"/>
  <c r="AR39" i="2"/>
  <c r="AO39" i="2"/>
  <c r="AR38" i="2"/>
  <c r="AO38" i="2"/>
  <c r="AR37" i="2"/>
  <c r="AO37" i="2"/>
  <c r="AR36" i="2"/>
  <c r="AO36" i="2"/>
  <c r="AR35" i="2"/>
  <c r="AO35" i="2"/>
  <c r="AR34" i="2"/>
  <c r="AO34" i="2"/>
  <c r="AR33" i="2"/>
  <c r="AO33" i="2"/>
  <c r="AR32" i="2"/>
  <c r="AO32" i="2"/>
  <c r="AR31" i="2"/>
  <c r="AO31" i="2"/>
  <c r="AR30" i="2"/>
  <c r="AO30" i="2"/>
  <c r="AR29" i="2"/>
  <c r="AO29" i="2"/>
  <c r="AR26" i="2"/>
  <c r="AO26" i="2"/>
  <c r="AR25" i="2"/>
  <c r="AO25" i="2"/>
  <c r="AR24" i="2"/>
  <c r="AO24" i="2"/>
  <c r="AR23" i="2"/>
  <c r="AO23" i="2"/>
  <c r="AR22" i="2"/>
  <c r="AO22" i="2"/>
  <c r="AR21" i="2"/>
  <c r="AO21" i="2"/>
  <c r="AR20" i="2"/>
  <c r="AO20" i="2"/>
  <c r="AR19" i="2"/>
  <c r="AO19" i="2"/>
  <c r="AR18" i="2"/>
  <c r="AO18" i="2"/>
  <c r="AR17" i="2"/>
  <c r="AO17" i="2"/>
  <c r="N55" i="2"/>
  <c r="N56" i="2"/>
  <c r="N57" i="2"/>
  <c r="N58" i="2"/>
  <c r="N54" i="2"/>
  <c r="D5" i="2"/>
  <c r="D8" i="2"/>
  <c r="D9" i="2"/>
  <c r="D10" i="2"/>
  <c r="P18" i="2"/>
  <c r="P19" i="2"/>
  <c r="P20" i="2"/>
  <c r="P21" i="2"/>
  <c r="P22" i="2"/>
  <c r="P23" i="2"/>
  <c r="P24" i="2"/>
  <c r="P25" i="2"/>
  <c r="P26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7" i="2"/>
  <c r="P49" i="2"/>
  <c r="P50" i="2"/>
  <c r="P51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7" i="2"/>
  <c r="M49" i="2"/>
  <c r="M50" i="2"/>
  <c r="M51" i="2"/>
  <c r="M19" i="2"/>
  <c r="M21" i="2"/>
  <c r="M22" i="2"/>
  <c r="M23" i="2"/>
  <c r="M24" i="2"/>
  <c r="M25" i="2"/>
  <c r="M26" i="2"/>
  <c r="CL95" i="2"/>
  <c r="CK95" i="2"/>
  <c r="CJ95" i="2"/>
  <c r="CI95" i="2"/>
  <c r="CG95" i="2"/>
  <c r="CF95" i="2"/>
  <c r="CE95" i="2"/>
  <c r="CD95" i="2"/>
  <c r="CB95" i="2"/>
  <c r="CA95" i="2"/>
  <c r="BZ95" i="2"/>
  <c r="BY95" i="2"/>
  <c r="BW95" i="2"/>
  <c r="BV95" i="2"/>
  <c r="BU95" i="2"/>
  <c r="BT95" i="2"/>
  <c r="BL95" i="2"/>
  <c r="BK95" i="2"/>
  <c r="BJ95" i="2"/>
  <c r="BI95" i="2"/>
  <c r="BG95" i="2"/>
  <c r="BF95" i="2"/>
  <c r="BE95" i="2"/>
  <c r="BD95" i="2"/>
  <c r="BB95" i="2"/>
  <c r="BA95" i="2"/>
  <c r="AZ95" i="2"/>
  <c r="AY95" i="2"/>
  <c r="AW95" i="2"/>
  <c r="AV95" i="2"/>
  <c r="AU95" i="2"/>
  <c r="AT95" i="2"/>
  <c r="DM17" i="2" l="1"/>
  <c r="DP90" i="2"/>
  <c r="DM21" i="2"/>
  <c r="DM23" i="2"/>
  <c r="DM41" i="2"/>
  <c r="DM37" i="2"/>
  <c r="DM33" i="2"/>
  <c r="DP47" i="2"/>
  <c r="DP41" i="2"/>
  <c r="DP37" i="2"/>
  <c r="DP33" i="2"/>
  <c r="DP23" i="2"/>
  <c r="DM92" i="2"/>
  <c r="DM50" i="2"/>
  <c r="DM31" i="2"/>
  <c r="DM19" i="2"/>
  <c r="DM29" i="2"/>
  <c r="DM18" i="2"/>
  <c r="DM26" i="2"/>
  <c r="DM22" i="2"/>
  <c r="DP50" i="2"/>
  <c r="DP31" i="2"/>
  <c r="DM20" i="2"/>
  <c r="DM90" i="2"/>
  <c r="DN92" i="2"/>
  <c r="DM49" i="2"/>
  <c r="DM42" i="2"/>
  <c r="DM38" i="2"/>
  <c r="DM30" i="2"/>
  <c r="DP49" i="2"/>
  <c r="DP34" i="2"/>
  <c r="DP30" i="2"/>
  <c r="DP24" i="2"/>
  <c r="DP20" i="2"/>
  <c r="DN90" i="2"/>
  <c r="DP92" i="2"/>
  <c r="DN57" i="2"/>
  <c r="DM51" i="2"/>
  <c r="DM32" i="2"/>
  <c r="DP51" i="2"/>
  <c r="DP44" i="2"/>
  <c r="DP40" i="2"/>
  <c r="DP36" i="2"/>
  <c r="DP32" i="2"/>
  <c r="DP26" i="2"/>
  <c r="DP22" i="2"/>
  <c r="DN56" i="2"/>
  <c r="DN55" i="2"/>
  <c r="DM47" i="2"/>
  <c r="DP29" i="2"/>
  <c r="DP18" i="2"/>
  <c r="DP19" i="2"/>
  <c r="DM35" i="2"/>
  <c r="DP35" i="2"/>
  <c r="DM34" i="2"/>
  <c r="DM44" i="2"/>
  <c r="DM40" i="2"/>
  <c r="DM36" i="2"/>
  <c r="DP43" i="2"/>
  <c r="DP39" i="2"/>
  <c r="DM43" i="2"/>
  <c r="DM39" i="2"/>
  <c r="DP42" i="2"/>
  <c r="DP38" i="2"/>
  <c r="DP21" i="2"/>
  <c r="DN58" i="2"/>
  <c r="DN54" i="2"/>
  <c r="DM25" i="2"/>
  <c r="DM24" i="2"/>
  <c r="DP25" i="2"/>
  <c r="BR95" i="2"/>
  <c r="AR95" i="2"/>
  <c r="CB97" i="2"/>
  <c r="CL97" i="2"/>
  <c r="BO95" i="2"/>
  <c r="O27" i="10" s="1"/>
  <c r="BW97" i="2"/>
  <c r="AP95" i="2"/>
  <c r="K41" i="10" s="1"/>
  <c r="AO95" i="2"/>
  <c r="M95" i="2"/>
  <c r="AQ95" i="2"/>
  <c r="BP95" i="2"/>
  <c r="O43" i="10" s="1"/>
  <c r="BQ95" i="2"/>
  <c r="CG97" i="2"/>
  <c r="BB97" i="2"/>
  <c r="BL97" i="2"/>
  <c r="AW97" i="2"/>
  <c r="BG97" i="2"/>
  <c r="P17" i="2"/>
  <c r="DP17" i="2" s="1"/>
  <c r="Z95" i="2"/>
  <c r="Y95" i="2"/>
  <c r="X95" i="2"/>
  <c r="W95" i="2"/>
  <c r="R95" i="2"/>
  <c r="U97" i="2" s="1"/>
  <c r="O95" i="2"/>
  <c r="N95" i="2"/>
  <c r="G39" i="10" s="1"/>
  <c r="G23" i="10" l="1"/>
  <c r="K25" i="10"/>
  <c r="DP95" i="2"/>
  <c r="BR97" i="2"/>
  <c r="AR97" i="2"/>
  <c r="CP95" i="2"/>
  <c r="CO95" i="2"/>
  <c r="S45" i="10" s="1"/>
  <c r="DN95" i="2"/>
  <c r="CN95" i="2"/>
  <c r="S29" i="10" s="1"/>
  <c r="DM95" i="2"/>
  <c r="Z97" i="2"/>
  <c r="DO95" i="2"/>
  <c r="D7" i="2"/>
  <c r="CQ97" i="2" l="1"/>
  <c r="DP9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B95" i="2"/>
  <c r="AC95" i="2"/>
  <c r="AD95" i="2"/>
  <c r="AE95" i="2"/>
  <c r="AG95" i="2"/>
  <c r="AH95" i="2"/>
  <c r="AI95" i="2"/>
  <c r="AJ95" i="2"/>
  <c r="AE97" i="2" l="1"/>
  <c r="AJ97" i="2"/>
  <c r="P95" i="2"/>
  <c r="P97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O7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AI7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Bij uren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8" authorId="0" shapeId="0" xr:uid="{F2576110-A36D-4357-9FC6-D00F4EAFCB21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<sst xmlns="http://schemas.openxmlformats.org/spreadsheetml/2006/main" count="3320" uniqueCount="1006">
  <si>
    <t>controlegebied</t>
  </si>
  <si>
    <t>Cohort:</t>
  </si>
  <si>
    <t>Naam opleiding:</t>
  </si>
  <si>
    <t>uitgelezen uit db_duur</t>
  </si>
  <si>
    <t>2019-2021</t>
  </si>
  <si>
    <t xml:space="preserve">Medewerker natuur water en recreatie 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</si>
  <si>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</si>
  <si>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</si>
  <si>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</si>
  <si>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</si>
  <si>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</si>
  <si>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</si>
  <si>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</si>
  <si>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</si>
  <si>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</si>
  <si>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</si>
  <si>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</si>
  <si>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</si>
  <si>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</si>
  <si>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BBL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</si>
  <si>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</si>
  <si>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</si>
  <si>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</si>
  <si>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</si>
  <si>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</si>
  <si>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</si>
  <si>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</si>
  <si>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</si>
  <si>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</si>
  <si>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</si>
  <si>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</si>
  <si>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</si>
  <si>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</si>
  <si>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</si>
  <si>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</si>
  <si>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</si>
  <si>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</si>
  <si>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</si>
  <si>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</si>
  <si>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</si>
  <si>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</si>
  <si>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</si>
  <si>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</t>
  </si>
  <si>
    <t>Uitvoering te:</t>
  </si>
  <si>
    <t>2021-2022</t>
  </si>
  <si>
    <t>dd 25-3-2021</t>
  </si>
  <si>
    <t>woe</t>
  </si>
  <si>
    <t>1e jaars 20-22</t>
  </si>
  <si>
    <t>2e jaars 20-22</t>
  </si>
  <si>
    <t>Duur opleiding:</t>
  </si>
  <si>
    <t>Vakcode Zermelo</t>
  </si>
  <si>
    <t>Examenonderdeel</t>
  </si>
  <si>
    <t>Docent</t>
  </si>
  <si>
    <t>Uren</t>
  </si>
  <si>
    <t>Leerjaar 1</t>
  </si>
  <si>
    <t>Periode 1</t>
  </si>
  <si>
    <t>1&lt;|&gt;1</t>
  </si>
  <si>
    <t>Periode 2</t>
  </si>
  <si>
    <t>1&lt;|&gt;2</t>
  </si>
  <si>
    <t>Periode 3</t>
  </si>
  <si>
    <t>1&lt;|&gt;3</t>
  </si>
  <si>
    <t>Periode 4</t>
  </si>
  <si>
    <t>1&lt;|&gt;4</t>
  </si>
  <si>
    <t>Leerjaar 2</t>
  </si>
  <si>
    <t>2&lt;|&gt;1</t>
  </si>
  <si>
    <t>2&lt;|&gt;2</t>
  </si>
  <si>
    <t>2&lt;|&gt;3</t>
  </si>
  <si>
    <t>2&lt;|&gt;4</t>
  </si>
  <si>
    <t>Leerjaar</t>
  </si>
  <si>
    <t>Periode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</si>
  <si>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</si>
  <si>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</si>
  <si>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</si>
  <si>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</si>
  <si>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</si>
  <si>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</si>
  <si>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</si>
  <si>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</si>
  <si>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</si>
  <si>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</si>
  <si>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</si>
  <si>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</si>
  <si>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</si>
  <si>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</si>
  <si>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</si>
  <si>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</t>
  </si>
  <si>
    <t>Nederlands lezen/luisteren</t>
  </si>
  <si>
    <t>Nederlands schrijven</t>
  </si>
  <si>
    <t>Nederlands spreken</t>
  </si>
  <si>
    <t>Nederlands gesprekken voeren</t>
  </si>
  <si>
    <t>Leeo</t>
  </si>
  <si>
    <t>1,1,0,0,1,0</t>
  </si>
  <si>
    <t>Rekenen</t>
  </si>
  <si>
    <t>Rek</t>
  </si>
  <si>
    <t>1,1,1,1,1,0</t>
  </si>
  <si>
    <t>Loopbaan en burgerschap</t>
  </si>
  <si>
    <t>LLB</t>
  </si>
  <si>
    <t>Loopbaan &amp; Burgerschap</t>
  </si>
  <si>
    <t>0,0,1,1,0,0</t>
  </si>
  <si>
    <t>Beroepsgericht</t>
  </si>
  <si>
    <t>Vakvaardigheid</t>
  </si>
  <si>
    <t>VV</t>
  </si>
  <si>
    <t>Beroepsgericht examen **</t>
  </si>
  <si>
    <t>Meid</t>
  </si>
  <si>
    <t>3,3,3,3,0</t>
  </si>
  <si>
    <t>4,4,4,4,4,0</t>
  </si>
  <si>
    <t>Keuzedelen</t>
  </si>
  <si>
    <t>Arbo Kwaliteitszorg en Hulpverlening voor niv 2</t>
  </si>
  <si>
    <t>Kab</t>
  </si>
  <si>
    <t>Keuzede(e)l(en)</t>
  </si>
  <si>
    <t>0,0,0,0,2,0</t>
  </si>
  <si>
    <t>Venl</t>
  </si>
  <si>
    <t>Levende Tuin</t>
  </si>
  <si>
    <t>Klev</t>
  </si>
  <si>
    <t>1,1,1,1,0,0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</si>
  <si>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</si>
  <si>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</si>
  <si>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</si>
  <si>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</si>
  <si>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</si>
  <si>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</si>
  <si>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</si>
  <si>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</si>
  <si>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</si>
  <si>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</si>
  <si>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</si>
  <si>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</si>
  <si>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</si>
  <si>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</si>
  <si>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Wettelijke vereiste</t>
  </si>
  <si>
    <t>Overig</t>
  </si>
  <si>
    <t>Introductie</t>
  </si>
  <si>
    <t>Excursie Keukenhof/Biddinghuizen</t>
  </si>
  <si>
    <t>Mentoruur</t>
  </si>
  <si>
    <t>Coaching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</si>
  <si>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</si>
  <si>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</si>
  <si>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</si>
  <si>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</si>
  <si>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</si>
  <si>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</si>
  <si>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</si>
  <si>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</si>
  <si>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</si>
  <si>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</si>
  <si>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</si>
  <si>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</si>
  <si>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</si>
  <si>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</si>
  <si>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 minste een 5.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</si>
  <si>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</si>
  <si>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</si>
  <si>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</si>
  <si>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</si>
  <si>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</si>
  <si>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</si>
  <si>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</si>
  <si>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</si>
  <si>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</si>
  <si>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</si>
  <si>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</si>
  <si>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spreken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</si>
  <si>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</si>
  <si>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</si>
  <si>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</si>
  <si>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</si>
  <si>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Zorgdragen voor voedsel              P1-K1: Bereiden voedsel</t>
  </si>
  <si>
    <t>B1-K1-W1: Draagt zorg voor de kwaliteit van het voedsel                                              B1-K1-W2: Draagt zorg voor voedselveiligheid                                                B1-K1-W3: Draagt zorg voor interne en externe informatie-uitwisseling                                                    P1-K1-W1: Bereidt productbereiding voor                                                                    P1-K1-W2: Bereidt product</t>
  </si>
  <si>
    <t>Minimaal voldoende</t>
  </si>
  <si>
    <t>2 uur</t>
  </si>
  <si>
    <t>Maasland</t>
  </si>
  <si>
    <t>A. Blansjaar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</si>
  <si>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</si>
  <si>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</si>
  <si>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</si>
  <si>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</si>
  <si>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</si>
  <si>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</si>
  <si>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</si>
  <si>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</si>
  <si>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</si>
  <si>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</si>
  <si>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</si>
  <si>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</si>
  <si>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</si>
  <si>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</si>
  <si>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</si>
  <si>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</si>
  <si>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</si>
  <si>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</si>
  <si>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</si>
  <si>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</si>
  <si>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</si>
  <si>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</si>
  <si>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</si>
  <si>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</si>
  <si>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</si>
  <si>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</si>
  <si>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</si>
  <si>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</si>
  <si>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</si>
  <si>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</si>
  <si>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</si>
  <si>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</si>
  <si>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</si>
  <si>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</si>
  <si>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</si>
  <si>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</si>
  <si>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</si>
  <si>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</si>
  <si>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</si>
  <si>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</si>
  <si>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</si>
  <si>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</si>
  <si>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</si>
  <si>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</si>
  <si>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</si>
  <si>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</si>
  <si>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</si>
  <si>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</si>
  <si>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</si>
  <si>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</si>
  <si>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</si>
  <si>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</si>
  <si>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</si>
  <si>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</si>
  <si>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</si>
  <si>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</si>
  <si>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</si>
  <si>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</si>
  <si>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</si>
  <si>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</si>
  <si>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</si>
  <si>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</si>
  <si>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</si>
  <si>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</si>
  <si>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</si>
  <si>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</si>
  <si>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</si>
  <si>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</si>
  <si>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</si>
  <si>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</si>
  <si>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</si>
  <si>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</si>
  <si>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</si>
  <si>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</si>
  <si>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</si>
  <si>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</si>
  <si>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</si>
  <si>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</si>
  <si>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</si>
  <si>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</si>
  <si>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</si>
  <si>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</si>
  <si>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</si>
  <si>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</si>
  <si>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</si>
  <si>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</si>
  <si>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</si>
  <si>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</si>
  <si>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</si>
  <si>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</si>
  <si>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</si>
  <si>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</si>
  <si>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</si>
  <si>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</si>
  <si>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</si>
  <si>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</si>
  <si>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</si>
  <si>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</si>
  <si>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</si>
  <si>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</si>
  <si>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</si>
  <si>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</si>
  <si>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</si>
  <si>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</si>
  <si>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</si>
  <si>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</si>
  <si>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</si>
  <si>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</si>
  <si>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</si>
  <si>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</si>
  <si>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</si>
  <si>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</si>
  <si>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</si>
  <si>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</si>
  <si>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</si>
  <si>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</si>
  <si>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</si>
  <si>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</si>
  <si>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</si>
  <si>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</si>
  <si>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</si>
  <si>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</si>
  <si>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</si>
  <si>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</si>
  <si>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</si>
  <si>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</si>
  <si>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</si>
  <si>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</si>
  <si>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</si>
  <si>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</si>
  <si>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</si>
  <si>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</si>
  <si>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</si>
  <si>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</si>
  <si>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</si>
  <si>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</si>
  <si>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</si>
  <si>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</si>
  <si>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</si>
  <si>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</si>
  <si>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</si>
  <si>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Werkprocesexamen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</si>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</sst>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54" fillId="9" borderId="1" xfId="0" applyFont="1" applyFill="1" applyBorder="1" applyAlignment="1" applyProtection="1">
      <alignment horizontal="center"/>
      <protection locked="0"/>
    </xf>
    <xf numFmtId="0" fontId="21" fillId="50" borderId="1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50" borderId="1" xfId="0" applyFont="1" applyFill="1" applyBorder="1" applyProtection="1">
      <protection locked="0"/>
    </xf>
    <xf numFmtId="0" fontId="18" fillId="0" borderId="0" xfId="0" applyFont="1" applyFill="1" applyAlignment="1" applyProtection="1">
      <alignment horizontal="center" vertical="top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Protection="1"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0" xfId="0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quotePrefix="1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1" fillId="49" borderId="48" xfId="0" applyFont="1" applyFill="1" applyBorder="1" applyProtection="1"/>
    <xf numFmtId="0" fontId="51" fillId="49" borderId="49" xfId="0" applyFont="1" applyFill="1" applyBorder="1" applyAlignment="1" applyProtection="1">
      <alignment horizontal="center" vertical="center"/>
    </xf>
    <xf numFmtId="0" fontId="51" fillId="49" borderId="47" xfId="0" applyFont="1" applyFill="1" applyBorder="1" applyAlignment="1" applyProtection="1">
      <alignment horizontal="center" vertical="center"/>
    </xf>
    <xf numFmtId="3" fontId="6" fillId="48" borderId="48" xfId="0" applyNumberFormat="1" applyFont="1" applyFill="1" applyBorder="1" applyAlignment="1" applyProtection="1">
      <alignment horizontal="center" vertical="center"/>
      <protection locked="0"/>
    </xf>
    <xf numFmtId="3" fontId="6" fillId="8" borderId="48" xfId="0" applyNumberFormat="1" applyFont="1" applyFill="1" applyBorder="1" applyAlignment="1" applyProtection="1">
      <alignment horizontal="center" vertical="center"/>
    </xf>
    <xf numFmtId="0" fontId="54" fillId="3" borderId="50" xfId="0" applyFont="1" applyFill="1" applyBorder="1" applyProtection="1">
      <protection locked="0"/>
    </xf>
    <xf numFmtId="0" fontId="54" fillId="9" borderId="48" xfId="0" applyFont="1" applyFill="1" applyBorder="1" applyAlignment="1" applyProtection="1">
      <alignment horizontal="left"/>
      <protection locked="0"/>
    </xf>
    <xf numFmtId="0" fontId="54" fillId="9" borderId="49" xfId="0" applyFont="1" applyFill="1" applyBorder="1" applyAlignment="1" applyProtection="1">
      <alignment horizontal="left"/>
      <protection locked="0"/>
    </xf>
    <xf numFmtId="0" fontId="54" fillId="9" borderId="47" xfId="0" applyFont="1" applyFill="1" applyBorder="1" applyAlignment="1" applyProtection="1">
      <alignment horizontal="center"/>
      <protection locked="0"/>
    </xf>
    <xf numFmtId="0" fontId="54" fillId="50" borderId="48" xfId="0" applyFont="1" applyFill="1" applyBorder="1" applyAlignment="1" applyProtection="1">
      <alignment horizontal="left"/>
      <protection locked="0"/>
    </xf>
    <xf numFmtId="0" fontId="54" fillId="50" borderId="49" xfId="0" applyFont="1" applyFill="1" applyBorder="1" applyAlignment="1" applyProtection="1">
      <alignment horizontal="left"/>
      <protection locked="0"/>
    </xf>
    <xf numFmtId="0" fontId="54" fillId="50" borderId="47" xfId="0" applyFont="1" applyFill="1" applyBorder="1" applyAlignment="1" applyProtection="1">
      <alignment horizontal="center"/>
      <protection locked="0"/>
    </xf>
    <xf numFmtId="0" fontId="55" fillId="54" borderId="48" xfId="0" applyFont="1" applyFill="1" applyBorder="1" applyAlignment="1" applyProtection="1">
      <alignment horizontal="left"/>
      <protection locked="0"/>
    </xf>
    <xf numFmtId="0" fontId="55" fillId="54" borderId="49" xfId="0" applyFont="1" applyFill="1" applyBorder="1" applyAlignment="1" applyProtection="1">
      <alignment horizontal="left"/>
      <protection locked="0"/>
    </xf>
    <xf numFmtId="0" fontId="55" fillId="54" borderId="47" xfId="0" applyFont="1" applyFill="1" applyBorder="1" applyAlignment="1" applyProtection="1">
      <alignment horizontal="center"/>
      <protection locked="0"/>
    </xf>
    <xf numFmtId="0" fontId="54" fillId="53" borderId="48" xfId="0" applyFont="1" applyFill="1" applyBorder="1" applyAlignment="1" applyProtection="1">
      <alignment horizontal="left"/>
      <protection locked="0"/>
    </xf>
    <xf numFmtId="0" fontId="54" fillId="53" borderId="49" xfId="0" applyFont="1" applyFill="1" applyBorder="1" applyAlignment="1" applyProtection="1">
      <alignment horizontal="left"/>
      <protection locked="0"/>
    </xf>
    <xf numFmtId="0" fontId="54" fillId="53" borderId="47" xfId="0" applyFont="1" applyFill="1" applyBorder="1" applyAlignment="1" applyProtection="1">
      <alignment horizontal="center"/>
      <protection locked="0"/>
    </xf>
    <xf numFmtId="0" fontId="55" fillId="5" borderId="48" xfId="0" applyFont="1" applyFill="1" applyBorder="1" applyAlignment="1" applyProtection="1">
      <alignment horizontal="left"/>
      <protection locked="0"/>
    </xf>
    <xf numFmtId="0" fontId="55" fillId="5" borderId="49" xfId="0" applyFont="1" applyFill="1" applyBorder="1" applyAlignment="1" applyProtection="1">
      <alignment horizontal="left"/>
      <protection locked="0"/>
    </xf>
    <xf numFmtId="0" fontId="55" fillId="5" borderId="47" xfId="0" applyFont="1" applyFill="1" applyBorder="1" applyAlignment="1" applyProtection="1">
      <alignment horizontal="center"/>
      <protection locked="0"/>
    </xf>
    <xf numFmtId="164" fontId="21" fillId="0" borderId="47" xfId="1" applyNumberFormat="1" applyFont="1" applyFill="1" applyBorder="1" applyProtection="1">
      <protection locked="0"/>
    </xf>
    <xf numFmtId="164" fontId="21" fillId="7" borderId="47" xfId="1" applyNumberFormat="1" applyFont="1" applyFill="1" applyBorder="1" applyProtection="1">
      <protection locked="0"/>
    </xf>
    <xf numFmtId="164" fontId="21" fillId="7" borderId="50" xfId="1" applyNumberFormat="1" applyFont="1" applyFill="1" applyBorder="1" applyProtection="1">
      <protection locked="0"/>
    </xf>
    <xf numFmtId="0" fontId="10" fillId="0" borderId="50" xfId="0" applyFont="1" applyFill="1" applyBorder="1" applyAlignment="1" applyProtection="1">
      <alignment vertical="center" wrapText="1"/>
      <protection locked="0"/>
    </xf>
    <xf numFmtId="0" fontId="31" fillId="4" borderId="51" xfId="0" applyFont="1" applyFill="1" applyBorder="1" applyAlignment="1">
      <alignment horizontal="center" vertical="center" textRotation="90"/>
    </xf>
    <xf numFmtId="0" fontId="30" fillId="42" borderId="52" xfId="0" applyFont="1" applyFill="1" applyBorder="1" applyAlignment="1">
      <alignment vertical="center"/>
    </xf>
    <xf numFmtId="0" fontId="30" fillId="42" borderId="53" xfId="0" applyFont="1" applyFill="1" applyBorder="1" applyAlignment="1">
      <alignment vertical="center"/>
    </xf>
    <xf numFmtId="0" fontId="32" fillId="0" borderId="51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32" fillId="0" borderId="54" xfId="0" applyFont="1" applyBorder="1" applyAlignment="1">
      <alignment vertical="center"/>
    </xf>
    <xf numFmtId="0" fontId="52" fillId="0" borderId="54" xfId="0" applyFont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32" fillId="0" borderId="51" xfId="0" applyFont="1" applyFill="1" applyBorder="1" applyAlignment="1">
      <alignment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personal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58" zoomScale="70" zoomScaleNormal="70" workbookViewId="0">
      <selection activeCell="K66" sqref="K66:O66"/>
    </sheetView>
  </sheetViews>
  <sheetFormatPr defaultRowHeight="13.9"/>
  <cols>
    <col min="1" max="1" width="1.7109375" style="25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73" customWidth="1"/>
    <col min="8" max="8" width="4.5703125" style="273" customWidth="1"/>
    <col min="9" max="10" width="1.7109375" style="273" customWidth="1"/>
    <col min="11" max="11" width="11.7109375" style="273" customWidth="1"/>
    <col min="12" max="14" width="1.7109375" style="273" customWidth="1"/>
    <col min="15" max="15" width="11.7109375" style="273" customWidth="1"/>
    <col min="16" max="18" width="1.7109375" style="273" customWidth="1"/>
    <col min="19" max="19" width="11.7109375" style="273" customWidth="1"/>
    <col min="20" max="22" width="1.7109375" style="273" customWidth="1"/>
    <col min="23" max="23" width="11.7109375" style="273" customWidth="1"/>
    <col min="24" max="25" width="6.85546875" style="67" customWidth="1"/>
    <col min="26" max="26" width="8.85546875" style="259"/>
    <col min="27" max="41" width="9.140625" style="259"/>
    <col min="42" max="43" width="8.85546875" style="259"/>
    <col min="44" max="44" width="12.140625" style="259" customWidth="1"/>
    <col min="45" max="45" width="8.85546875" style="259" customWidth="1"/>
    <col min="46" max="51" width="5.28515625" style="259" customWidth="1"/>
    <col min="52" max="58" width="8.85546875" style="259" customWidth="1"/>
    <col min="59" max="125" width="8.85546875" style="259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59" customFormat="1" ht="14.25" customHeight="1" thickBot="1"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0"/>
      <c r="AR1" s="262" t="s">
        <v>0</v>
      </c>
      <c r="AS1" s="262"/>
      <c r="AT1" s="262"/>
      <c r="AU1" s="262"/>
      <c r="AV1" s="262"/>
      <c r="AW1" s="262"/>
      <c r="AX1" s="262"/>
      <c r="AY1" s="262"/>
    </row>
    <row r="2" spans="2:51" ht="14.25" customHeight="1" thickBot="1">
      <c r="B2" s="244"/>
      <c r="C2" s="245" t="s">
        <v>1</v>
      </c>
      <c r="D2" s="246"/>
      <c r="E2" s="245"/>
      <c r="F2" s="245"/>
      <c r="G2" s="246" t="s">
        <v>2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5"/>
      <c r="Y2" s="247"/>
      <c r="AR2" s="262" t="s">
        <v>3</v>
      </c>
      <c r="AS2" s="262"/>
      <c r="AT2" s="262"/>
      <c r="AU2" s="262"/>
      <c r="AV2" s="262"/>
      <c r="AW2" s="262"/>
      <c r="AX2" s="262"/>
      <c r="AY2" s="262"/>
    </row>
    <row r="3" spans="2:51" ht="14.25" customHeight="1" thickBot="1">
      <c r="B3" s="142"/>
      <c r="C3" s="64" t="s">
        <v>4</v>
      </c>
      <c r="D3" s="248"/>
      <c r="E3" s="139"/>
      <c r="F3" s="318" t="s">
        <v>5</v>
      </c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20"/>
      <c r="Y3" s="143"/>
      <c r="AR3" s="262"/>
      <c r="AS3" s="262"/>
      <c r="AT3" s="262"/>
      <c r="AU3" s="262"/>
      <c r="AV3" s="262"/>
      <c r="AW3" s="262"/>
      <c r="AX3" s="262"/>
      <c r="AY3" s="262"/>
    </row>
    <row r="4" spans="2:51" ht="14.25" customHeight="1" thickBot="1">
      <c r="B4" s="142"/>
      <c r="C4" s="249" t="s">
        <v>6</v>
      </c>
      <c r="D4" s="250" t="s">
        <v>7</v>
      </c>
      <c r="E4" s="139"/>
      <c r="F4" s="251"/>
      <c r="G4" s="252" t="s">
        <v>8</v>
      </c>
      <c r="H4" s="252"/>
      <c r="I4" s="321" t="s">
        <v>9</v>
      </c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251"/>
      <c r="Y4" s="143"/>
      <c r="AR4" s="262"/>
      <c r="AS4" s="262"/>
      <c r="AT4" s="262"/>
      <c r="AU4" s="262"/>
      <c r="AV4" s="262"/>
      <c r="AW4" s="262"/>
      <c r="AX4" s="262"/>
      <c r="AY4" s="262"/>
    </row>
    <row r="5" spans="2:51" ht="15.75" customHeight="1" thickBot="1">
      <c r="B5" s="142"/>
      <c r="C5" s="49" t="s">
        <v>10</v>
      </c>
      <c r="D5" s="178">
        <v>2</v>
      </c>
      <c r="E5" s="253"/>
      <c r="F5" s="324">
        <v>25453</v>
      </c>
      <c r="G5" s="325"/>
      <c r="H5" s="322" t="str">
        <f>IFERROR(VLOOKUP(F5,db_crebolijst_all!A3:S497,17),"1")</f>
        <v>Groene ruimte 23171 (Medewerker natuur, water en recreatie)</v>
      </c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3"/>
      <c r="Y5" s="143"/>
      <c r="AA5" s="263"/>
      <c r="AB5" s="263"/>
      <c r="AC5" s="264" t="s">
        <v>11</v>
      </c>
      <c r="AD5" s="265"/>
      <c r="AE5" s="265"/>
      <c r="AF5" s="265"/>
      <c r="AR5" s="262"/>
      <c r="AS5" s="262"/>
      <c r="AT5" s="262"/>
      <c r="AU5" s="262"/>
      <c r="AV5" s="262"/>
      <c r="AW5" s="262"/>
      <c r="AX5" s="262"/>
      <c r="AY5" s="262"/>
    </row>
    <row r="6" spans="2:51" ht="14.25" customHeight="1" thickBot="1">
      <c r="B6" s="142"/>
      <c r="C6" s="254" t="s">
        <v>12</v>
      </c>
      <c r="D6" s="255" t="s">
        <v>13</v>
      </c>
      <c r="E6" s="139"/>
      <c r="F6" s="139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9"/>
      <c r="Y6" s="143"/>
      <c r="AA6" s="265"/>
      <c r="AB6" s="265"/>
      <c r="AC6" s="265"/>
      <c r="AD6" s="265"/>
      <c r="AE6" s="265"/>
      <c r="AF6" s="265"/>
      <c r="AR6" s="262"/>
      <c r="AS6" s="262"/>
      <c r="AT6" s="266" t="s">
        <v>14</v>
      </c>
      <c r="AU6" s="266" t="s">
        <v>15</v>
      </c>
      <c r="AV6" s="266" t="s">
        <v>16</v>
      </c>
      <c r="AW6" s="266" t="s">
        <v>16</v>
      </c>
      <c r="AX6" s="266" t="s">
        <v>17</v>
      </c>
      <c r="AY6" s="266" t="s">
        <v>18</v>
      </c>
    </row>
    <row r="7" spans="2:51" ht="15.75" customHeight="1" thickBot="1">
      <c r="B7" s="142"/>
      <c r="C7" s="147" t="s">
        <v>19</v>
      </c>
      <c r="D7" s="313">
        <f>IFERROR(VLOOKUP(F5,db_crebolijst_all!A3:Q497,db_crebolijst_all!J1),"gcg")</f>
        <v>2</v>
      </c>
      <c r="E7" s="253"/>
      <c r="F7" s="326" t="s">
        <v>20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8"/>
      <c r="Y7" s="143"/>
      <c r="AR7" s="262" t="str">
        <f>CONCATENATE(C7,";",D5+AS10)</f>
        <v>BBL;2</v>
      </c>
      <c r="AS7" s="391" t="s">
        <v>21</v>
      </c>
      <c r="AT7" s="392">
        <f>VLOOKUP($AR$7,db_duur!$B$2:$J$11,4)</f>
        <v>0</v>
      </c>
      <c r="AU7" s="392"/>
      <c r="AV7" s="392"/>
      <c r="AW7" s="392"/>
      <c r="AX7" s="392"/>
      <c r="AY7" s="393">
        <f>VLOOKUP($AR$7,db_duur!$B$2:$J$11,5)</f>
        <v>400</v>
      </c>
    </row>
    <row r="8" spans="2:51" ht="14.25" customHeight="1" thickBot="1">
      <c r="B8" s="142"/>
      <c r="C8" s="141"/>
      <c r="D8" s="138"/>
      <c r="E8" s="139"/>
      <c r="F8" s="139"/>
      <c r="G8" s="257"/>
      <c r="H8" s="257"/>
      <c r="I8" s="257"/>
      <c r="J8" s="258"/>
      <c r="K8" s="258"/>
      <c r="L8" s="258"/>
      <c r="M8" s="257"/>
      <c r="N8" s="258"/>
      <c r="O8" s="258"/>
      <c r="P8" s="258"/>
      <c r="Q8" s="257"/>
      <c r="R8" s="258"/>
      <c r="S8" s="258"/>
      <c r="T8" s="258"/>
      <c r="U8" s="257"/>
      <c r="V8" s="257"/>
      <c r="W8" s="257"/>
      <c r="X8" s="139"/>
      <c r="Y8" s="143"/>
      <c r="AR8" s="262"/>
      <c r="AS8" s="391" t="s">
        <v>22</v>
      </c>
      <c r="AT8" s="392">
        <f>VLOOKUP($AR$7,db_duur!$B$2:$J$11,6)</f>
        <v>610</v>
      </c>
      <c r="AU8" s="392"/>
      <c r="AV8" s="392"/>
      <c r="AW8" s="392"/>
      <c r="AX8" s="392"/>
      <c r="AY8" s="393">
        <f>VLOOKUP($AR$7,db_duur!$B$2:$J$11,7)</f>
        <v>1220</v>
      </c>
    </row>
    <row r="9" spans="2:51" ht="21.75" customHeight="1" thickBot="1">
      <c r="B9" s="142"/>
      <c r="C9" s="141" t="s">
        <v>23</v>
      </c>
      <c r="D9" s="138"/>
      <c r="E9" s="139"/>
      <c r="F9" s="326" t="s">
        <v>24</v>
      </c>
      <c r="G9" s="327"/>
      <c r="H9" s="332"/>
      <c r="I9" s="135"/>
      <c r="J9" s="329" t="s">
        <v>25</v>
      </c>
      <c r="K9" s="330"/>
      <c r="L9" s="331"/>
      <c r="M9" s="135"/>
      <c r="N9" s="329" t="s">
        <v>26</v>
      </c>
      <c r="O9" s="330"/>
      <c r="P9" s="331"/>
      <c r="Q9" s="136"/>
      <c r="R9" s="329" t="s">
        <v>27</v>
      </c>
      <c r="S9" s="330"/>
      <c r="T9" s="331"/>
      <c r="U9" s="136"/>
      <c r="V9" s="326" t="s">
        <v>28</v>
      </c>
      <c r="W9" s="327"/>
      <c r="X9" s="328"/>
      <c r="Y9" s="143"/>
      <c r="AR9" s="262"/>
      <c r="AS9" s="262"/>
      <c r="AT9" s="266"/>
      <c r="AU9" s="266"/>
      <c r="AV9" s="266"/>
      <c r="AW9" s="266"/>
      <c r="AX9" s="266"/>
      <c r="AY9" s="266">
        <f>VLOOKUP($AR$7,db_duur!$B$2:$J$11,9)</f>
        <v>1700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394">
        <v>200</v>
      </c>
      <c r="H10" s="137">
        <f>IFERROR(IF(G10&lt;(AT7),"!",0),"gcg")</f>
        <v>0</v>
      </c>
      <c r="I10" s="135"/>
      <c r="J10" s="135"/>
      <c r="K10" s="394">
        <v>200</v>
      </c>
      <c r="L10" s="135"/>
      <c r="M10" s="135"/>
      <c r="N10" s="135"/>
      <c r="O10" s="179">
        <v>0</v>
      </c>
      <c r="P10" s="135"/>
      <c r="Q10" s="135"/>
      <c r="R10" s="135"/>
      <c r="S10" s="179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400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243">
        <v>0</v>
      </c>
      <c r="D11" s="135" t="s">
        <v>22</v>
      </c>
      <c r="E11" s="138"/>
      <c r="F11" s="139"/>
      <c r="G11" s="394">
        <v>650</v>
      </c>
      <c r="H11" s="137">
        <f>IFERROR(IF(G11&lt;(AT8),"!",0),"gcg")</f>
        <v>0</v>
      </c>
      <c r="I11" s="135"/>
      <c r="J11" s="135"/>
      <c r="K11" s="394">
        <v>650</v>
      </c>
      <c r="L11" s="135"/>
      <c r="M11" s="135"/>
      <c r="N11" s="135"/>
      <c r="O11" s="179">
        <v>0</v>
      </c>
      <c r="P11" s="135"/>
      <c r="Q11" s="135"/>
      <c r="R11" s="135"/>
      <c r="S11" s="179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1300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395">
        <f>SUM(G10:G11)</f>
        <v>850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1700</v>
      </c>
      <c r="X12" s="134" t="str">
        <f>IFERROR(IF(W12&lt;AY9,"!",""),AC5)</f>
        <v/>
      </c>
      <c r="Y12" s="143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R12" s="268"/>
      <c r="AS12" s="269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7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26" t="s">
        <v>24</v>
      </c>
      <c r="G16" s="327"/>
      <c r="H16" s="328"/>
      <c r="I16" s="74"/>
      <c r="J16" s="326" t="s">
        <v>25</v>
      </c>
      <c r="K16" s="327"/>
      <c r="L16" s="328"/>
      <c r="M16" s="74"/>
      <c r="N16" s="326" t="s">
        <v>26</v>
      </c>
      <c r="O16" s="327"/>
      <c r="P16" s="328"/>
      <c r="Q16" s="75"/>
      <c r="R16" s="326" t="s">
        <v>27</v>
      </c>
      <c r="S16" s="327"/>
      <c r="T16" s="328"/>
      <c r="U16" s="75"/>
      <c r="V16" s="326" t="s">
        <v>28</v>
      </c>
      <c r="W16" s="327"/>
      <c r="X16" s="328"/>
      <c r="Y16" s="76"/>
      <c r="AR16" s="267"/>
      <c r="AS16" s="267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39" t="s">
        <v>21</v>
      </c>
      <c r="D18" s="78"/>
      <c r="F18" s="342">
        <f>IFERROR(W10*(1+$C$10),AC5)</f>
        <v>428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5" customHeight="1" thickBot="1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40"/>
      <c r="D21" s="74" t="s">
        <v>30</v>
      </c>
      <c r="E21" s="83"/>
      <c r="F21" s="84"/>
      <c r="G21" s="270">
        <f>G10*(1+$C$10)</f>
        <v>214</v>
      </c>
      <c r="H21" s="86"/>
      <c r="I21" s="75"/>
      <c r="J21" s="87"/>
      <c r="K21" s="270">
        <f>K10*(1+$C$10)</f>
        <v>214</v>
      </c>
      <c r="L21" s="86"/>
      <c r="M21" s="75"/>
      <c r="N21" s="87"/>
      <c r="O21" s="270">
        <f>O10*(1+$C$10)</f>
        <v>0</v>
      </c>
      <c r="P21" s="86"/>
      <c r="Q21" s="75"/>
      <c r="R21" s="87"/>
      <c r="S21" s="27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428</v>
      </c>
      <c r="X21" s="86"/>
      <c r="Y21" s="76"/>
    </row>
    <row r="22" spans="2:25" ht="10.15" customHeight="1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40"/>
      <c r="D23" s="75" t="s">
        <v>31</v>
      </c>
      <c r="E23" s="89"/>
      <c r="F23" s="90"/>
      <c r="G23" s="270">
        <f>Opleidingsplan!O95+Opleidingsplan!M95</f>
        <v>222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40"/>
      <c r="D25" s="75" t="s">
        <v>32</v>
      </c>
      <c r="E25" s="73"/>
      <c r="F25" s="88"/>
      <c r="G25" s="75"/>
      <c r="H25" s="86"/>
      <c r="I25" s="75"/>
      <c r="J25" s="87"/>
      <c r="K25" s="270">
        <f>Opleidingsplan!AQ95+Opleidingsplan!AO95</f>
        <v>219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40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0">
        <f>Opleidingsplan!BO95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40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0">
        <f>Opleidingsplan!CN95</f>
        <v>0</v>
      </c>
      <c r="T29" s="86"/>
      <c r="U29" s="75"/>
      <c r="V29" s="87"/>
      <c r="W29" s="85">
        <f>+G23+K25+O27+S29</f>
        <v>441</v>
      </c>
      <c r="X29" s="86"/>
      <c r="Y29" s="76"/>
    </row>
    <row r="30" spans="2:25" ht="10.15" customHeight="1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40"/>
      <c r="D31" s="74" t="s">
        <v>28</v>
      </c>
      <c r="E31" s="83"/>
      <c r="F31" s="88"/>
      <c r="G31" s="271">
        <f>+G23-G21</f>
        <v>8</v>
      </c>
      <c r="H31" s="86"/>
      <c r="I31" s="75"/>
      <c r="J31" s="87"/>
      <c r="K31" s="271">
        <f>+K25-K21</f>
        <v>5</v>
      </c>
      <c r="L31" s="86"/>
      <c r="M31" s="75"/>
      <c r="N31" s="87"/>
      <c r="O31" s="271">
        <f>+O27-O21</f>
        <v>0</v>
      </c>
      <c r="P31" s="86"/>
      <c r="Q31" s="75"/>
      <c r="R31" s="87"/>
      <c r="S31" s="271">
        <f>+S29-S21</f>
        <v>0</v>
      </c>
      <c r="T31" s="86"/>
      <c r="U31" s="75"/>
      <c r="V31" s="87"/>
      <c r="W31" s="85">
        <f>+W29-W21</f>
        <v>13</v>
      </c>
      <c r="X31" s="86"/>
      <c r="Y31" s="76"/>
    </row>
    <row r="32" spans="2:25" ht="10.15" customHeight="1" thickBot="1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39" t="s">
        <v>22</v>
      </c>
      <c r="D34" s="78"/>
      <c r="F34" s="342">
        <f>W11*(1+$C$11)</f>
        <v>1300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5" customHeight="1" thickBot="1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40"/>
      <c r="D37" s="74" t="s">
        <v>30</v>
      </c>
      <c r="E37" s="83"/>
      <c r="F37" s="84"/>
      <c r="G37" s="270">
        <f>G11*(1+$C$11)</f>
        <v>650</v>
      </c>
      <c r="H37" s="76"/>
      <c r="I37" s="77"/>
      <c r="J37" s="88"/>
      <c r="K37" s="270">
        <f>K11*(1+$C$11)</f>
        <v>650</v>
      </c>
      <c r="L37" s="86"/>
      <c r="M37" s="75"/>
      <c r="N37" s="87"/>
      <c r="O37" s="270">
        <f>O11*(1+$C$11)</f>
        <v>0</v>
      </c>
      <c r="P37" s="86"/>
      <c r="Q37" s="75"/>
      <c r="R37" s="87"/>
      <c r="S37" s="27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40"/>
      <c r="D39" s="75" t="s">
        <v>31</v>
      </c>
      <c r="E39" s="89"/>
      <c r="F39" s="90"/>
      <c r="G39" s="270">
        <f>Opleidingsplan!N95</f>
        <v>1216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40"/>
      <c r="D41" s="75" t="s">
        <v>32</v>
      </c>
      <c r="E41" s="73"/>
      <c r="F41" s="88"/>
      <c r="G41" s="75"/>
      <c r="H41" s="86"/>
      <c r="I41" s="75"/>
      <c r="J41" s="87"/>
      <c r="K41" s="270">
        <f>Opleidingsplan!AP95</f>
        <v>1080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40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0">
        <f>Opleidingsplan!BP95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40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0">
        <f>Opleidingsplan!CO95</f>
        <v>0</v>
      </c>
      <c r="T45" s="86"/>
      <c r="U45" s="75"/>
      <c r="V45" s="87"/>
      <c r="W45" s="85">
        <f>+G39+K41+O43+S45</f>
        <v>2296</v>
      </c>
      <c r="X45" s="86"/>
      <c r="Y45" s="76"/>
    </row>
    <row r="46" spans="2:25" ht="10.15" customHeight="1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40"/>
      <c r="D47" s="74" t="s">
        <v>28</v>
      </c>
      <c r="E47" s="83"/>
      <c r="F47" s="88"/>
      <c r="G47" s="271">
        <f>+G39-G37</f>
        <v>566</v>
      </c>
      <c r="H47" s="86"/>
      <c r="I47" s="75"/>
      <c r="J47" s="87"/>
      <c r="K47" s="271">
        <f>+K41-K37</f>
        <v>430</v>
      </c>
      <c r="L47" s="86"/>
      <c r="M47" s="75"/>
      <c r="N47" s="87"/>
      <c r="O47" s="271">
        <f>+O43-O37</f>
        <v>0</v>
      </c>
      <c r="P47" s="86"/>
      <c r="Q47" s="75"/>
      <c r="R47" s="87"/>
      <c r="S47" s="271">
        <f>+S45-S37</f>
        <v>0</v>
      </c>
      <c r="T47" s="86"/>
      <c r="U47" s="75"/>
      <c r="V47" s="87"/>
      <c r="W47" s="85">
        <f>(G47+K47+O47+S47)</f>
        <v>996</v>
      </c>
      <c r="X47" s="86"/>
      <c r="Y47" s="76"/>
    </row>
    <row r="48" spans="2:25" ht="10.15" customHeight="1" thickBot="1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33" t="s">
        <v>28</v>
      </c>
      <c r="D50" s="78"/>
      <c r="E50" s="73"/>
      <c r="F50" s="336">
        <f>F18+F34+W12-W11-W10</f>
        <v>1728</v>
      </c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8"/>
      <c r="Y50" s="76"/>
    </row>
    <row r="51" spans="1:125" ht="10.15" customHeight="1" thickBot="1">
      <c r="B51" s="72"/>
      <c r="C51" s="33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33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34"/>
      <c r="D53" s="74" t="s">
        <v>30</v>
      </c>
      <c r="E53" s="83"/>
      <c r="F53" s="84"/>
      <c r="G53" s="270">
        <f>+G21+G37</f>
        <v>864</v>
      </c>
      <c r="H53" s="76"/>
      <c r="I53" s="77"/>
      <c r="J53" s="88"/>
      <c r="K53" s="270">
        <f>+K21+K37</f>
        <v>864</v>
      </c>
      <c r="L53" s="86"/>
      <c r="M53" s="75"/>
      <c r="N53" s="87"/>
      <c r="O53" s="270">
        <f>+O21+O37</f>
        <v>0</v>
      </c>
      <c r="P53" s="86"/>
      <c r="Q53" s="75"/>
      <c r="R53" s="87"/>
      <c r="S53" s="27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1728</v>
      </c>
      <c r="X53" s="100"/>
      <c r="Y53" s="76"/>
      <c r="AP53" s="267"/>
    </row>
    <row r="54" spans="1:125" ht="10.15" customHeight="1">
      <c r="B54" s="72"/>
      <c r="C54" s="33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7"/>
    </row>
    <row r="55" spans="1:125" ht="14.25" customHeight="1">
      <c r="B55" s="72"/>
      <c r="C55" s="334"/>
      <c r="D55" s="74" t="s">
        <v>21</v>
      </c>
      <c r="E55" s="83"/>
      <c r="F55" s="84"/>
      <c r="G55" s="270">
        <f>G23</f>
        <v>222</v>
      </c>
      <c r="H55" s="86"/>
      <c r="I55" s="75"/>
      <c r="J55" s="87"/>
      <c r="K55" s="270">
        <f>K25</f>
        <v>219</v>
      </c>
      <c r="L55" s="86"/>
      <c r="M55" s="75"/>
      <c r="N55" s="87"/>
      <c r="O55" s="270">
        <f>O27</f>
        <v>0</v>
      </c>
      <c r="P55" s="86"/>
      <c r="Q55" s="75"/>
      <c r="R55" s="87"/>
      <c r="S55" s="27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441</v>
      </c>
      <c r="X55" s="100"/>
      <c r="Y55" s="76"/>
    </row>
    <row r="56" spans="1:125" ht="14.25" customHeight="1">
      <c r="B56" s="72"/>
      <c r="C56" s="334"/>
      <c r="D56" s="74" t="s">
        <v>22</v>
      </c>
      <c r="E56" s="83"/>
      <c r="F56" s="84"/>
      <c r="G56" s="270">
        <f>G39</f>
        <v>1216</v>
      </c>
      <c r="H56" s="86"/>
      <c r="I56" s="75"/>
      <c r="J56" s="87"/>
      <c r="K56" s="270">
        <f>K41</f>
        <v>1080</v>
      </c>
      <c r="L56" s="86"/>
      <c r="M56" s="75"/>
      <c r="N56" s="87"/>
      <c r="O56" s="270">
        <f>O43</f>
        <v>0</v>
      </c>
      <c r="P56" s="86"/>
      <c r="Q56" s="75"/>
      <c r="R56" s="87"/>
      <c r="S56" s="27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2296</v>
      </c>
      <c r="X56" s="100"/>
      <c r="Y56" s="76"/>
    </row>
    <row r="57" spans="1:125" s="272" customFormat="1" ht="14.25" customHeight="1">
      <c r="A57" s="265"/>
      <c r="B57" s="103"/>
      <c r="C57" s="33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0.83887468030690537</v>
      </c>
      <c r="X57" s="113"/>
      <c r="Y57" s="114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5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</row>
    <row r="58" spans="1:125" ht="14.25" customHeight="1">
      <c r="B58" s="72"/>
      <c r="C58" s="334"/>
      <c r="D58" s="74" t="s">
        <v>28</v>
      </c>
      <c r="E58" s="83"/>
      <c r="F58" s="88"/>
      <c r="G58" s="270">
        <f>+G55+G56</f>
        <v>1438</v>
      </c>
      <c r="H58" s="76"/>
      <c r="I58" s="77"/>
      <c r="J58" s="88"/>
      <c r="K58" s="270">
        <f>+K55+K56</f>
        <v>1299</v>
      </c>
      <c r="L58" s="86"/>
      <c r="M58" s="75"/>
      <c r="N58" s="87"/>
      <c r="O58" s="270">
        <f>+O55+O56</f>
        <v>0</v>
      </c>
      <c r="P58" s="86"/>
      <c r="Q58" s="75"/>
      <c r="R58" s="87"/>
      <c r="S58" s="27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2737</v>
      </c>
      <c r="X58" s="100"/>
      <c r="Y58" s="76"/>
    </row>
    <row r="59" spans="1:125" ht="10.15" customHeight="1">
      <c r="B59" s="72"/>
      <c r="C59" s="33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334"/>
      <c r="D60" s="116" t="s">
        <v>35</v>
      </c>
      <c r="E60" s="83"/>
      <c r="F60" s="88"/>
      <c r="G60" s="271">
        <f>(G56+G55)-G53</f>
        <v>574</v>
      </c>
      <c r="H60" s="76"/>
      <c r="I60" s="77"/>
      <c r="J60" s="88"/>
      <c r="K60" s="271">
        <f>(K56+K55)-K53</f>
        <v>435</v>
      </c>
      <c r="L60" s="86"/>
      <c r="M60" s="75"/>
      <c r="N60" s="87"/>
      <c r="O60" s="271">
        <f>(O56+O55)-O53</f>
        <v>0</v>
      </c>
      <c r="P60" s="86"/>
      <c r="Q60" s="75"/>
      <c r="R60" s="87"/>
      <c r="S60" s="271">
        <f>(S56+S55)-S53</f>
        <v>0</v>
      </c>
      <c r="T60" s="86"/>
      <c r="U60" s="75"/>
      <c r="V60" s="87"/>
      <c r="W60" s="194">
        <f>IF(VALUE($D$5)=1,G60,IF(VALUE($D$5)=2,SUM($G60:$K60),IF(VALUE($D$5)=3,SUM($G60:$O60),SUM($G60:$S60))))</f>
        <v>1009</v>
      </c>
      <c r="X60" s="100"/>
      <c r="Y60" s="76"/>
    </row>
    <row r="61" spans="1:125" ht="10.15" customHeight="1">
      <c r="B61" s="72"/>
      <c r="C61" s="33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34"/>
      <c r="D62" s="116" t="s">
        <v>36</v>
      </c>
      <c r="E62" s="83"/>
      <c r="F62" s="88"/>
      <c r="G62" s="271">
        <f>G55+G56-((G21/(1+$C$10))+(G37/(1+$C$11)))</f>
        <v>588</v>
      </c>
      <c r="H62" s="76"/>
      <c r="I62" s="77"/>
      <c r="J62" s="88"/>
      <c r="K62" s="271">
        <f>K55+K56-((K21/(1+$C$10))+(K37/(1+$C$11)))</f>
        <v>449</v>
      </c>
      <c r="L62" s="86"/>
      <c r="M62" s="75"/>
      <c r="N62" s="87"/>
      <c r="O62" s="271">
        <f>O55+O56-((O21/(1+$C$10))+(O37/(1+$C$11)))</f>
        <v>0</v>
      </c>
      <c r="P62" s="86"/>
      <c r="Q62" s="75"/>
      <c r="R62" s="87"/>
      <c r="S62" s="271">
        <f>S55+S56-((S21/(1+$C$10))+(S37/(1+$C$11)))</f>
        <v>0</v>
      </c>
      <c r="T62" s="86"/>
      <c r="U62" s="75"/>
      <c r="V62" s="87"/>
      <c r="W62" s="194">
        <f>IF(VALUE($D$5)=1,G62,IF(VALUE($D$5)=2,SUM($G62:$K62),IF(VALUE($D$5)=3,SUM($G62:$O62),SUM($G62:$S62))))</f>
        <v>1037</v>
      </c>
      <c r="X62" s="100"/>
      <c r="Y62" s="76"/>
    </row>
    <row r="63" spans="1:125" ht="10.15" customHeight="1" thickBot="1">
      <c r="B63" s="72"/>
      <c r="C63" s="33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72" t="s">
        <v>37</v>
      </c>
    </row>
    <row r="66" spans="3:23" ht="14.45">
      <c r="C66" s="242" t="s">
        <v>38</v>
      </c>
      <c r="D66" s="63"/>
      <c r="E66" s="62"/>
      <c r="F66" s="62"/>
      <c r="G66" s="62"/>
      <c r="H66" s="62"/>
      <c r="I66" s="62"/>
      <c r="J66" s="63"/>
      <c r="K66" s="315">
        <f>Examenprogramma!$B$28</f>
        <v>44377</v>
      </c>
      <c r="L66" s="315"/>
      <c r="M66" s="315"/>
      <c r="N66" s="315"/>
      <c r="O66" s="315"/>
    </row>
    <row r="67" spans="3:23" ht="14.45">
      <c r="C67" s="242" t="s">
        <v>39</v>
      </c>
      <c r="D67" s="63"/>
      <c r="E67" s="62"/>
      <c r="F67" s="62"/>
      <c r="G67" s="62"/>
      <c r="H67" s="62"/>
      <c r="I67" s="62"/>
      <c r="J67" s="63"/>
      <c r="K67" s="316" t="str">
        <f>Examenprogramma!$B$29</f>
        <v>Maasland</v>
      </c>
      <c r="L67" s="316"/>
      <c r="M67" s="316"/>
      <c r="N67" s="316"/>
      <c r="O67" s="316"/>
    </row>
    <row r="68" spans="3:23" ht="14.45">
      <c r="C68" s="242" t="s">
        <v>40</v>
      </c>
      <c r="D68" s="63"/>
      <c r="E68" s="62"/>
      <c r="F68" s="62"/>
      <c r="G68" s="62"/>
      <c r="H68" s="62"/>
      <c r="I68" s="62"/>
      <c r="J68" s="63"/>
      <c r="K68" s="317" t="str">
        <f>Examenprogramma!$B$30</f>
        <v>A. Blansjaar</v>
      </c>
      <c r="L68" s="317"/>
      <c r="M68" s="317"/>
      <c r="N68" s="317"/>
      <c r="O68" s="317"/>
    </row>
    <row r="69" spans="3:23" s="259" customFormat="1"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</row>
    <row r="70" spans="3:23" s="259" customFormat="1"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</row>
    <row r="71" spans="3:23" s="259" customFormat="1"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</row>
    <row r="72" spans="3:23" s="259" customFormat="1"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</row>
    <row r="73" spans="3:23" s="259" customFormat="1"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</row>
    <row r="74" spans="3:23" s="259" customFormat="1"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</row>
    <row r="75" spans="3:23" s="259" customFormat="1"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</row>
    <row r="76" spans="3:23" s="259" customFormat="1"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</row>
    <row r="77" spans="3:23" s="259" customFormat="1"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</row>
    <row r="78" spans="3:23" s="259" customFormat="1"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</row>
    <row r="79" spans="3:23" s="259" customFormat="1"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</row>
    <row r="80" spans="3:23" s="259" customFormat="1"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</row>
    <row r="81" spans="7:23" s="259" customFormat="1"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</row>
    <row r="82" spans="7:23" s="259" customFormat="1"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</row>
    <row r="83" spans="7:23" s="259" customFormat="1"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</row>
    <row r="84" spans="7:23" s="259" customFormat="1"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</row>
    <row r="85" spans="7:23" s="259" customFormat="1"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</row>
    <row r="86" spans="7:23" s="259" customFormat="1"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</row>
    <row r="87" spans="7:23" s="259" customFormat="1"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</row>
    <row r="88" spans="7:23" s="259" customFormat="1"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</row>
    <row r="89" spans="7:23" s="259" customFormat="1"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</row>
    <row r="90" spans="7:23" s="259" customFormat="1"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</row>
    <row r="91" spans="7:23" s="259" customFormat="1"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</row>
    <row r="92" spans="7:23" s="259" customFormat="1"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</row>
    <row r="93" spans="7:23" s="259" customFormat="1"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</row>
    <row r="94" spans="7:23" s="259" customFormat="1"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</row>
    <row r="95" spans="7:23" s="259" customFormat="1"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</row>
    <row r="96" spans="7:23" s="259" customFormat="1"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</row>
    <row r="97" spans="7:23" s="259" customFormat="1"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</row>
    <row r="98" spans="7:23" s="259" customFormat="1"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</row>
    <row r="99" spans="7:23" s="259" customFormat="1"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</row>
    <row r="100" spans="7:23" s="259" customFormat="1"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</row>
    <row r="101" spans="7:23" s="259" customFormat="1"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</row>
    <row r="102" spans="7:23" s="259" customFormat="1"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</row>
    <row r="103" spans="7:23" s="259" customFormat="1"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</row>
    <row r="104" spans="7:23" s="259" customFormat="1"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</row>
    <row r="105" spans="7:23" s="259" customFormat="1"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</row>
    <row r="106" spans="7:23" s="259" customFormat="1"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</row>
    <row r="107" spans="7:23" s="259" customFormat="1"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</row>
    <row r="108" spans="7:23" s="259" customFormat="1"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</row>
    <row r="109" spans="7:23" s="259" customFormat="1"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</row>
    <row r="110" spans="7:23" s="259" customFormat="1"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</row>
    <row r="111" spans="7:23" s="259" customFormat="1"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</row>
    <row r="112" spans="7:23" s="259" customFormat="1"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</row>
    <row r="113" spans="7:23" s="259" customFormat="1"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</row>
    <row r="114" spans="7:23" s="259" customFormat="1"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</row>
    <row r="115" spans="7:23" s="259" customFormat="1"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</row>
    <row r="116" spans="7:23" s="259" customFormat="1"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</row>
    <row r="117" spans="7:23" s="259" customFormat="1"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</row>
    <row r="118" spans="7:23" s="259" customFormat="1"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</row>
    <row r="119" spans="7:23" s="259" customFormat="1"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</row>
    <row r="120" spans="7:23" s="259" customFormat="1"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</row>
    <row r="121" spans="7:23" s="259" customFormat="1"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</row>
    <row r="122" spans="7:23" s="259" customFormat="1"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</row>
    <row r="123" spans="7:23" s="259" customFormat="1"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</row>
    <row r="124" spans="7:23" s="259" customFormat="1"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</row>
    <row r="125" spans="7:23" s="259" customFormat="1"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</row>
    <row r="126" spans="7:23" s="259" customFormat="1"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</row>
    <row r="127" spans="7:23" s="259" customFormat="1"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</row>
    <row r="128" spans="7:23" s="259" customFormat="1"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</row>
    <row r="129" spans="7:23" s="259" customFormat="1"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</row>
    <row r="130" spans="7:23" s="259" customFormat="1"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</row>
    <row r="131" spans="7:23" s="259" customFormat="1"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</row>
    <row r="132" spans="7:23" s="259" customFormat="1"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</row>
    <row r="133" spans="7:23" s="259" customFormat="1"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</row>
    <row r="134" spans="7:23" s="259" customFormat="1"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</row>
    <row r="135" spans="7:23" s="259" customFormat="1"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</row>
    <row r="136" spans="7:23" s="259" customFormat="1"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</row>
    <row r="137" spans="7:23" s="259" customFormat="1"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</row>
    <row r="138" spans="7:23" s="259" customFormat="1"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</row>
    <row r="139" spans="7:23" s="259" customFormat="1"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</row>
    <row r="140" spans="7:23" s="259" customFormat="1"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</row>
    <row r="141" spans="7:23" s="259" customFormat="1"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</row>
    <row r="142" spans="7:23" s="259" customFormat="1"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</row>
    <row r="143" spans="7:23" s="259" customFormat="1"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</row>
    <row r="144" spans="7:23" s="259" customFormat="1"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</row>
    <row r="145" spans="7:23" s="259" customFormat="1"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7:23" s="259" customFormat="1"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7:23" s="259" customFormat="1"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7:23" s="259" customFormat="1"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7:23" s="259" customFormat="1"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7:23" s="259" customFormat="1"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7:23" s="259" customFormat="1"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7:23" s="259" customFormat="1"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7:23" s="259" customFormat="1"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7:23" s="259" customFormat="1"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7:23" s="259" customFormat="1"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7:23" s="259" customFormat="1"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7:23" s="259" customFormat="1"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7:23" s="259" customFormat="1"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7:23" s="259" customFormat="1"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7:23" s="259" customFormat="1"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7:23" s="259" customFormat="1"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7:23" s="259" customFormat="1"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7:23" s="259" customFormat="1"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7:23" s="259" customFormat="1"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7:23" s="259" customFormat="1"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7:23" s="259" customFormat="1"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7:23" s="259" customFormat="1"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7:23" s="259" customFormat="1"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7:23" s="259" customFormat="1"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7:23" s="259" customFormat="1"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7:23" s="259" customFormat="1"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7:23" s="259" customFormat="1"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7:23" s="259" customFormat="1"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7:23" s="259" customFormat="1"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7:23" s="259" customFormat="1"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7:23" s="259" customFormat="1"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7:23" s="259" customFormat="1"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7:23" s="259" customFormat="1"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7:23" s="259" customFormat="1"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7:23" s="259" customFormat="1"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7:23" s="259" customFormat="1"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7:23" s="259" customFormat="1"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7:23" s="259" customFormat="1"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7:23" s="259" customFormat="1"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7:23" s="259" customFormat="1"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7:23" s="259" customFormat="1"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7:23" s="259" customFormat="1"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7:23" s="259" customFormat="1"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7:23" s="259" customFormat="1"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7:23" s="259" customFormat="1"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7:23" s="259" customFormat="1"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7:23" s="259" customFormat="1"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7:23" s="259" customFormat="1"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7:23" s="259" customFormat="1"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7:23" s="259" customFormat="1"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7:23" s="259" customFormat="1"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7:23" s="259" customFormat="1"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7:23" s="259" customFormat="1"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7:23" s="259" customFormat="1"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7:23" s="259" customFormat="1"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7:23" s="259" customFormat="1"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7:23" s="259" customFormat="1"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7:23" s="259" customFormat="1"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7:23" s="259" customFormat="1"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7:23" s="259" customFormat="1"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7:23" s="259" customFormat="1"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7:23" s="259" customFormat="1"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7:23" s="259" customFormat="1"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7:23" s="259" customFormat="1"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</row>
    <row r="210" spans="7:23" s="259" customFormat="1"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</row>
    <row r="211" spans="7:23" s="259" customFormat="1"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</row>
    <row r="212" spans="7:23" s="259" customFormat="1"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</row>
    <row r="213" spans="7:23" s="259" customFormat="1"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</row>
    <row r="214" spans="7:23" s="259" customFormat="1"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</row>
    <row r="215" spans="7:23" s="259" customFormat="1"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</row>
    <row r="216" spans="7:23" s="259" customFormat="1"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</row>
    <row r="217" spans="7:23" s="259" customFormat="1"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</row>
    <row r="218" spans="7:23" s="259" customFormat="1"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</row>
    <row r="219" spans="7:23" s="259" customFormat="1"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</row>
    <row r="220" spans="7:23" s="259" customFormat="1"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</row>
    <row r="221" spans="7:23" s="259" customFormat="1"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</row>
    <row r="222" spans="7:23" s="259" customFormat="1"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</row>
    <row r="223" spans="7:23" s="259" customFormat="1"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</row>
    <row r="224" spans="7:23" s="259" customFormat="1"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</row>
    <row r="225" spans="7:23" s="259" customFormat="1"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</row>
    <row r="226" spans="7:23" s="259" customFormat="1"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</row>
    <row r="227" spans="7:23" s="259" customFormat="1"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</row>
    <row r="228" spans="7:23" s="259" customFormat="1"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</row>
    <row r="229" spans="7:23" s="259" customFormat="1"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</row>
    <row r="230" spans="7:23" s="259" customFormat="1"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</row>
    <row r="231" spans="7:23" s="259" customFormat="1"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</row>
    <row r="232" spans="7:23" s="259" customFormat="1"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</row>
    <row r="233" spans="7:23" s="259" customFormat="1"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</row>
    <row r="234" spans="7:23" s="259" customFormat="1"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</row>
    <row r="235" spans="7:23" s="276" customFormat="1"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  <c r="T235" s="275"/>
      <c r="U235" s="275"/>
      <c r="V235" s="275"/>
      <c r="W235" s="275"/>
    </row>
    <row r="236" spans="7:23" s="276" customFormat="1"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</row>
    <row r="237" spans="7:23" s="276" customFormat="1"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  <c r="T237" s="275"/>
      <c r="U237" s="275"/>
      <c r="V237" s="275"/>
      <c r="W237" s="275"/>
    </row>
    <row r="238" spans="7:23" s="276" customFormat="1"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  <c r="T238" s="275"/>
      <c r="U238" s="275"/>
      <c r="V238" s="275"/>
      <c r="W238" s="275"/>
    </row>
    <row r="239" spans="7:23" s="276" customFormat="1"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275"/>
      <c r="W239" s="275"/>
    </row>
    <row r="240" spans="7:23" s="276" customFormat="1"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5"/>
      <c r="T240" s="275"/>
      <c r="U240" s="275"/>
      <c r="V240" s="275"/>
      <c r="W240" s="275"/>
    </row>
    <row r="241" spans="7:23" s="276" customFormat="1">
      <c r="G241" s="275"/>
      <c r="H241" s="275"/>
      <c r="I241" s="275"/>
      <c r="J241" s="275"/>
      <c r="K241" s="275"/>
      <c r="L241" s="275"/>
      <c r="M241" s="275"/>
      <c r="N241" s="275"/>
      <c r="O241" s="275"/>
      <c r="P241" s="275"/>
      <c r="Q241" s="275"/>
      <c r="R241" s="275"/>
      <c r="S241" s="275"/>
      <c r="T241" s="275"/>
      <c r="U241" s="275"/>
      <c r="V241" s="275"/>
      <c r="W241" s="275"/>
    </row>
    <row r="242" spans="7:23" s="276" customFormat="1">
      <c r="G242" s="275"/>
      <c r="H242" s="275"/>
      <c r="I242" s="275"/>
      <c r="J242" s="275"/>
      <c r="K242" s="275"/>
      <c r="L242" s="275"/>
      <c r="M242" s="275"/>
      <c r="N242" s="275"/>
      <c r="O242" s="275"/>
      <c r="P242" s="275"/>
      <c r="Q242" s="275"/>
      <c r="R242" s="275"/>
      <c r="S242" s="275"/>
      <c r="T242" s="275"/>
      <c r="U242" s="275"/>
      <c r="V242" s="275"/>
      <c r="W242" s="275"/>
    </row>
    <row r="243" spans="7:23" s="276" customFormat="1">
      <c r="G243" s="275"/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</row>
    <row r="244" spans="7:23" s="276" customFormat="1">
      <c r="G244" s="275"/>
      <c r="H244" s="275"/>
      <c r="I244" s="275"/>
      <c r="J244" s="275"/>
      <c r="K244" s="275"/>
      <c r="L244" s="275"/>
      <c r="M244" s="275"/>
      <c r="N244" s="275"/>
      <c r="O244" s="275"/>
      <c r="P244" s="275"/>
      <c r="Q244" s="275"/>
      <c r="R244" s="275"/>
      <c r="S244" s="275"/>
      <c r="T244" s="275"/>
      <c r="U244" s="275"/>
      <c r="V244" s="275"/>
      <c r="W244" s="275"/>
    </row>
    <row r="245" spans="7:23" s="276" customFormat="1"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5"/>
    </row>
    <row r="246" spans="7:23" s="276" customFormat="1"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5"/>
      <c r="R246" s="275"/>
      <c r="S246" s="275"/>
      <c r="T246" s="275"/>
      <c r="U246" s="275"/>
      <c r="V246" s="275"/>
      <c r="W246" s="275"/>
    </row>
    <row r="247" spans="7:23" s="276" customFormat="1"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5"/>
      <c r="R247" s="275"/>
      <c r="S247" s="275"/>
      <c r="T247" s="275"/>
      <c r="U247" s="275"/>
      <c r="V247" s="275"/>
      <c r="W247" s="275"/>
    </row>
    <row r="248" spans="7:23" s="276" customFormat="1"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</row>
    <row r="249" spans="7:23" s="276" customFormat="1">
      <c r="G249" s="275"/>
      <c r="H249" s="275"/>
      <c r="I249" s="275"/>
      <c r="J249" s="275"/>
      <c r="K249" s="275"/>
      <c r="L249" s="275"/>
      <c r="M249" s="275"/>
      <c r="N249" s="275"/>
      <c r="O249" s="275"/>
      <c r="P249" s="275"/>
      <c r="Q249" s="275"/>
      <c r="R249" s="275"/>
      <c r="S249" s="275"/>
      <c r="T249" s="275"/>
      <c r="U249" s="275"/>
      <c r="V249" s="275"/>
      <c r="W249" s="275"/>
    </row>
    <row r="250" spans="7:23" s="276" customFormat="1">
      <c r="G250" s="275"/>
      <c r="H250" s="275"/>
      <c r="I250" s="275"/>
      <c r="J250" s="275"/>
      <c r="K250" s="275"/>
      <c r="L250" s="275"/>
      <c r="M250" s="275"/>
      <c r="N250" s="275"/>
      <c r="O250" s="275"/>
      <c r="P250" s="275"/>
      <c r="Q250" s="275"/>
      <c r="R250" s="275"/>
      <c r="S250" s="275"/>
      <c r="T250" s="275"/>
      <c r="U250" s="275"/>
      <c r="V250" s="275"/>
      <c r="W250" s="275"/>
    </row>
    <row r="251" spans="7:23" s="276" customFormat="1">
      <c r="G251" s="275"/>
      <c r="H251" s="275"/>
      <c r="I251" s="275"/>
      <c r="J251" s="275"/>
      <c r="K251" s="275"/>
      <c r="L251" s="275"/>
      <c r="M251" s="275"/>
      <c r="N251" s="275"/>
      <c r="O251" s="275"/>
      <c r="P251" s="275"/>
      <c r="Q251" s="275"/>
      <c r="R251" s="275"/>
      <c r="S251" s="275"/>
      <c r="T251" s="275"/>
      <c r="U251" s="275"/>
      <c r="V251" s="275"/>
      <c r="W251" s="275"/>
    </row>
    <row r="252" spans="7:23" s="276" customFormat="1">
      <c r="G252" s="275"/>
      <c r="H252" s="275"/>
      <c r="I252" s="275"/>
      <c r="J252" s="275"/>
      <c r="K252" s="275"/>
      <c r="L252" s="275"/>
      <c r="M252" s="275"/>
      <c r="N252" s="275"/>
      <c r="O252" s="275"/>
      <c r="P252" s="275"/>
      <c r="Q252" s="275"/>
      <c r="R252" s="275"/>
      <c r="S252" s="275"/>
      <c r="T252" s="275"/>
      <c r="U252" s="275"/>
      <c r="V252" s="275"/>
      <c r="W252" s="275"/>
    </row>
    <row r="253" spans="7:23" s="276" customFormat="1">
      <c r="G253" s="275"/>
      <c r="H253" s="275"/>
      <c r="I253" s="275"/>
      <c r="J253" s="275"/>
      <c r="K253" s="275"/>
      <c r="L253" s="275"/>
      <c r="M253" s="275"/>
      <c r="N253" s="275"/>
      <c r="O253" s="275"/>
      <c r="P253" s="275"/>
      <c r="Q253" s="275"/>
      <c r="R253" s="275"/>
      <c r="S253" s="275"/>
      <c r="T253" s="275"/>
      <c r="U253" s="275"/>
      <c r="V253" s="275"/>
      <c r="W253" s="275"/>
    </row>
    <row r="254" spans="7:23" s="276" customFormat="1">
      <c r="G254" s="275"/>
      <c r="H254" s="275"/>
      <c r="I254" s="275"/>
      <c r="J254" s="275"/>
      <c r="K254" s="275"/>
      <c r="L254" s="275"/>
      <c r="M254" s="275"/>
      <c r="N254" s="275"/>
      <c r="O254" s="275"/>
      <c r="P254" s="275"/>
      <c r="Q254" s="275"/>
      <c r="R254" s="275"/>
      <c r="S254" s="275"/>
      <c r="T254" s="275"/>
      <c r="U254" s="275"/>
      <c r="V254" s="275"/>
      <c r="W254" s="275"/>
    </row>
    <row r="255" spans="7:23" s="276" customFormat="1"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5"/>
      <c r="R255" s="275"/>
      <c r="S255" s="275"/>
      <c r="T255" s="275"/>
      <c r="U255" s="275"/>
      <c r="V255" s="275"/>
      <c r="W255" s="275"/>
    </row>
    <row r="256" spans="7:23" s="276" customFormat="1"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75"/>
      <c r="V256" s="275"/>
      <c r="W256" s="275"/>
    </row>
    <row r="257" spans="7:23" s="276" customFormat="1">
      <c r="G257" s="275"/>
      <c r="H257" s="275"/>
      <c r="I257" s="275"/>
      <c r="J257" s="275"/>
      <c r="K257" s="275"/>
      <c r="L257" s="275"/>
      <c r="M257" s="275"/>
      <c r="N257" s="275"/>
      <c r="O257" s="275"/>
      <c r="P257" s="275"/>
      <c r="Q257" s="275"/>
      <c r="R257" s="275"/>
      <c r="S257" s="275"/>
      <c r="T257" s="275"/>
      <c r="U257" s="275"/>
      <c r="V257" s="275"/>
      <c r="W257" s="275"/>
    </row>
    <row r="258" spans="7:23" s="276" customFormat="1">
      <c r="G258" s="275"/>
      <c r="H258" s="275"/>
      <c r="I258" s="275"/>
      <c r="J258" s="275"/>
      <c r="K258" s="275"/>
      <c r="L258" s="275"/>
      <c r="M258" s="275"/>
      <c r="N258" s="275"/>
      <c r="O258" s="275"/>
      <c r="P258" s="275"/>
      <c r="Q258" s="275"/>
      <c r="R258" s="275"/>
      <c r="S258" s="275"/>
      <c r="T258" s="275"/>
      <c r="U258" s="275"/>
      <c r="V258" s="275"/>
      <c r="W258" s="275"/>
    </row>
    <row r="259" spans="7:23" s="276" customFormat="1">
      <c r="G259" s="275"/>
      <c r="H259" s="275"/>
      <c r="I259" s="275"/>
      <c r="J259" s="275"/>
      <c r="K259" s="275"/>
      <c r="L259" s="275"/>
      <c r="M259" s="275"/>
      <c r="N259" s="275"/>
      <c r="O259" s="275"/>
      <c r="P259" s="275"/>
      <c r="Q259" s="275"/>
      <c r="R259" s="275"/>
      <c r="S259" s="275"/>
      <c r="T259" s="275"/>
      <c r="U259" s="275"/>
      <c r="V259" s="275"/>
      <c r="W259" s="275"/>
    </row>
    <row r="260" spans="7:23" s="276" customFormat="1"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</row>
    <row r="261" spans="7:23" s="276" customFormat="1"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</row>
    <row r="262" spans="7:23" s="276" customFormat="1">
      <c r="G262" s="275"/>
      <c r="H262" s="275"/>
      <c r="I262" s="275"/>
      <c r="J262" s="27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  <c r="U262" s="275"/>
      <c r="V262" s="275"/>
      <c r="W262" s="275"/>
    </row>
    <row r="263" spans="7:23" s="276" customFormat="1">
      <c r="G263" s="275"/>
      <c r="H263" s="275"/>
      <c r="I263" s="275"/>
      <c r="J263" s="275"/>
      <c r="K263" s="275"/>
      <c r="L263" s="275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</row>
    <row r="264" spans="7:23" s="276" customFormat="1">
      <c r="G264" s="275"/>
      <c r="H264" s="275"/>
      <c r="I264" s="275"/>
      <c r="J264" s="275"/>
      <c r="K264" s="275"/>
      <c r="L264" s="275"/>
      <c r="M264" s="275"/>
      <c r="N264" s="275"/>
      <c r="O264" s="275"/>
      <c r="P264" s="275"/>
      <c r="Q264" s="275"/>
      <c r="R264" s="275"/>
      <c r="S264" s="275"/>
      <c r="T264" s="275"/>
      <c r="U264" s="275"/>
      <c r="V264" s="275"/>
      <c r="W264" s="275"/>
    </row>
    <row r="265" spans="7:23" s="276" customFormat="1">
      <c r="G265" s="275"/>
      <c r="H265" s="275"/>
      <c r="I265" s="275"/>
      <c r="J265" s="275"/>
      <c r="K265" s="275"/>
      <c r="L265" s="275"/>
      <c r="M265" s="275"/>
      <c r="N265" s="275"/>
      <c r="O265" s="275"/>
      <c r="P265" s="275"/>
      <c r="Q265" s="275"/>
      <c r="R265" s="275"/>
      <c r="S265" s="275"/>
      <c r="T265" s="275"/>
      <c r="U265" s="275"/>
      <c r="V265" s="275"/>
      <c r="W265" s="275"/>
    </row>
    <row r="266" spans="7:23" s="276" customFormat="1">
      <c r="G266" s="275"/>
      <c r="H266" s="275"/>
      <c r="I266" s="275"/>
      <c r="J266" s="275"/>
      <c r="K266" s="275"/>
      <c r="L266" s="275"/>
      <c r="M266" s="275"/>
      <c r="N266" s="275"/>
      <c r="O266" s="275"/>
      <c r="P266" s="275"/>
      <c r="Q266" s="275"/>
      <c r="R266" s="275"/>
      <c r="S266" s="275"/>
      <c r="T266" s="275"/>
      <c r="U266" s="275"/>
      <c r="V266" s="275"/>
      <c r="W266" s="275"/>
    </row>
    <row r="267" spans="7:23" s="276" customFormat="1">
      <c r="G267" s="275"/>
      <c r="H267" s="275"/>
      <c r="I267" s="275"/>
      <c r="J267" s="275"/>
      <c r="K267" s="275"/>
      <c r="L267" s="275"/>
      <c r="M267" s="275"/>
      <c r="N267" s="275"/>
      <c r="O267" s="275"/>
      <c r="P267" s="275"/>
      <c r="Q267" s="275"/>
      <c r="R267" s="275"/>
      <c r="S267" s="275"/>
      <c r="T267" s="275"/>
      <c r="U267" s="275"/>
      <c r="V267" s="275"/>
      <c r="W267" s="275"/>
    </row>
    <row r="268" spans="7:23" s="276" customFormat="1">
      <c r="G268" s="275"/>
      <c r="H268" s="275"/>
      <c r="I268" s="275"/>
      <c r="J268" s="275"/>
      <c r="K268" s="275"/>
      <c r="L268" s="275"/>
      <c r="M268" s="275"/>
      <c r="N268" s="275"/>
      <c r="O268" s="275"/>
      <c r="P268" s="275"/>
      <c r="Q268" s="275"/>
      <c r="R268" s="275"/>
      <c r="S268" s="275"/>
      <c r="T268" s="275"/>
      <c r="U268" s="275"/>
      <c r="V268" s="275"/>
      <c r="W268" s="275"/>
    </row>
    <row r="269" spans="7:23" s="276" customFormat="1"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  <c r="R269" s="275"/>
      <c r="S269" s="275"/>
      <c r="T269" s="275"/>
      <c r="U269" s="275"/>
      <c r="V269" s="275"/>
      <c r="W269" s="275"/>
    </row>
    <row r="270" spans="7:23" s="276" customFormat="1">
      <c r="G270" s="275"/>
      <c r="H270" s="275"/>
      <c r="I270" s="275"/>
      <c r="J270" s="275"/>
      <c r="K270" s="275"/>
      <c r="L270" s="275"/>
      <c r="M270" s="275"/>
      <c r="N270" s="275"/>
      <c r="O270" s="275"/>
      <c r="P270" s="275"/>
      <c r="Q270" s="275"/>
      <c r="R270" s="275"/>
      <c r="S270" s="275"/>
      <c r="T270" s="275"/>
      <c r="U270" s="275"/>
      <c r="V270" s="275"/>
      <c r="W270" s="275"/>
    </row>
    <row r="271" spans="7:23" s="276" customFormat="1">
      <c r="G271" s="275"/>
      <c r="H271" s="275"/>
      <c r="I271" s="275"/>
      <c r="J271" s="275"/>
      <c r="K271" s="275"/>
      <c r="L271" s="275"/>
      <c r="M271" s="275"/>
      <c r="N271" s="275"/>
      <c r="O271" s="275"/>
      <c r="P271" s="275"/>
      <c r="Q271" s="275"/>
      <c r="R271" s="275"/>
      <c r="S271" s="275"/>
      <c r="T271" s="275"/>
      <c r="U271" s="275"/>
      <c r="V271" s="275"/>
      <c r="W271" s="275"/>
    </row>
    <row r="272" spans="7:23" s="276" customFormat="1">
      <c r="G272" s="275"/>
      <c r="H272" s="275"/>
      <c r="I272" s="275"/>
      <c r="J272" s="275"/>
      <c r="K272" s="275"/>
      <c r="L272" s="275"/>
      <c r="M272" s="275"/>
      <c r="N272" s="275"/>
      <c r="O272" s="275"/>
      <c r="P272" s="275"/>
      <c r="Q272" s="275"/>
      <c r="R272" s="275"/>
      <c r="S272" s="275"/>
      <c r="T272" s="275"/>
      <c r="U272" s="275"/>
      <c r="V272" s="275"/>
      <c r="W272" s="275"/>
    </row>
    <row r="273" spans="7:23" s="276" customFormat="1">
      <c r="G273" s="275"/>
      <c r="H273" s="275"/>
      <c r="I273" s="275"/>
      <c r="J273" s="275"/>
      <c r="K273" s="275"/>
      <c r="L273" s="275"/>
      <c r="M273" s="275"/>
      <c r="N273" s="275"/>
      <c r="O273" s="275"/>
      <c r="P273" s="275"/>
      <c r="Q273" s="275"/>
      <c r="R273" s="275"/>
      <c r="S273" s="275"/>
      <c r="T273" s="275"/>
      <c r="U273" s="275"/>
      <c r="V273" s="275"/>
      <c r="W273" s="275"/>
    </row>
    <row r="274" spans="7:23" s="276" customFormat="1">
      <c r="G274" s="275"/>
      <c r="H274" s="275"/>
      <c r="I274" s="275"/>
      <c r="J274" s="275"/>
      <c r="K274" s="275"/>
      <c r="L274" s="275"/>
      <c r="M274" s="275"/>
      <c r="N274" s="275"/>
      <c r="O274" s="275"/>
      <c r="P274" s="275"/>
      <c r="Q274" s="275"/>
      <c r="R274" s="275"/>
      <c r="S274" s="275"/>
      <c r="T274" s="275"/>
      <c r="U274" s="275"/>
      <c r="V274" s="275"/>
      <c r="W274" s="275"/>
    </row>
    <row r="275" spans="7:23" s="276" customFormat="1"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</row>
    <row r="276" spans="7:23" s="276" customFormat="1"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</row>
    <row r="277" spans="7:23" s="276" customFormat="1"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</row>
    <row r="278" spans="7:23" s="276" customFormat="1"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5"/>
      <c r="S278" s="275"/>
      <c r="T278" s="275"/>
      <c r="U278" s="275"/>
      <c r="V278" s="275"/>
      <c r="W278" s="275"/>
    </row>
    <row r="279" spans="7:23" s="276" customFormat="1">
      <c r="G279" s="275"/>
      <c r="H279" s="275"/>
      <c r="I279" s="275"/>
      <c r="J279" s="275"/>
      <c r="K279" s="275"/>
      <c r="L279" s="275"/>
      <c r="M279" s="275"/>
      <c r="N279" s="275"/>
      <c r="O279" s="275"/>
      <c r="P279" s="275"/>
      <c r="Q279" s="275"/>
      <c r="R279" s="275"/>
      <c r="S279" s="275"/>
      <c r="T279" s="275"/>
      <c r="U279" s="275"/>
      <c r="V279" s="275"/>
      <c r="W279" s="275"/>
    </row>
    <row r="280" spans="7:23" s="276" customFormat="1"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</row>
    <row r="281" spans="7:23" s="276" customFormat="1"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5"/>
    </row>
    <row r="282" spans="7:23" s="278" customFormat="1"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  <c r="Q282" s="277"/>
      <c r="R282" s="277"/>
      <c r="S282" s="277"/>
      <c r="T282" s="277"/>
      <c r="U282" s="277"/>
      <c r="V282" s="277"/>
      <c r="W282" s="277"/>
    </row>
    <row r="283" spans="7:23" s="278" customFormat="1"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  <c r="Q283" s="277"/>
      <c r="R283" s="277"/>
      <c r="S283" s="277"/>
      <c r="T283" s="277"/>
      <c r="U283" s="277"/>
      <c r="V283" s="277"/>
      <c r="W283" s="277"/>
    </row>
    <row r="284" spans="7:23" s="278" customFormat="1"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7"/>
    </row>
    <row r="285" spans="7:23" s="278" customFormat="1"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  <c r="Q285" s="277"/>
      <c r="R285" s="277"/>
      <c r="S285" s="277"/>
      <c r="T285" s="277"/>
      <c r="U285" s="277"/>
      <c r="V285" s="277"/>
      <c r="W285" s="277"/>
    </row>
    <row r="286" spans="7:23" s="278" customFormat="1"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  <c r="Q286" s="277"/>
      <c r="R286" s="277"/>
      <c r="S286" s="277"/>
      <c r="T286" s="277"/>
      <c r="U286" s="277"/>
      <c r="V286" s="277"/>
      <c r="W286" s="277"/>
    </row>
    <row r="287" spans="7:23" s="278" customFormat="1"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</row>
    <row r="288" spans="7:23" s="278" customFormat="1"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  <c r="Q288" s="277"/>
      <c r="R288" s="277"/>
      <c r="S288" s="277"/>
      <c r="T288" s="277"/>
      <c r="U288" s="277"/>
      <c r="V288" s="277"/>
      <c r="W288" s="277"/>
    </row>
    <row r="289" spans="7:23" s="278" customFormat="1"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  <c r="Q289" s="277"/>
      <c r="R289" s="277"/>
      <c r="S289" s="277"/>
      <c r="T289" s="277"/>
      <c r="U289" s="277"/>
      <c r="V289" s="277"/>
      <c r="W289" s="277"/>
    </row>
    <row r="290" spans="7:23" s="278" customFormat="1"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  <c r="Q290" s="277"/>
      <c r="R290" s="277"/>
      <c r="S290" s="277"/>
      <c r="T290" s="277"/>
      <c r="U290" s="277"/>
      <c r="V290" s="277"/>
      <c r="W290" s="277"/>
    </row>
    <row r="291" spans="7:23" s="278" customFormat="1"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  <c r="Q291" s="277"/>
      <c r="R291" s="277"/>
      <c r="S291" s="277"/>
      <c r="T291" s="277"/>
      <c r="U291" s="277"/>
      <c r="V291" s="277"/>
      <c r="W291" s="277"/>
    </row>
    <row r="292" spans="7:23" s="278" customFormat="1"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  <c r="Q292" s="277"/>
      <c r="R292" s="277"/>
      <c r="S292" s="277"/>
      <c r="T292" s="277"/>
      <c r="U292" s="277"/>
      <c r="V292" s="277"/>
      <c r="W292" s="277"/>
    </row>
    <row r="293" spans="7:23" s="278" customFormat="1"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</row>
    <row r="294" spans="7:23" s="278" customFormat="1"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  <c r="Q294" s="277"/>
      <c r="R294" s="277"/>
      <c r="S294" s="277"/>
      <c r="T294" s="277"/>
      <c r="U294" s="277"/>
      <c r="V294" s="277"/>
      <c r="W294" s="277"/>
    </row>
    <row r="295" spans="7:23" s="278" customFormat="1"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  <c r="Q295" s="277"/>
      <c r="R295" s="277"/>
      <c r="S295" s="277"/>
      <c r="T295" s="277"/>
      <c r="U295" s="277"/>
      <c r="V295" s="277"/>
      <c r="W295" s="277"/>
    </row>
    <row r="296" spans="7:23" s="278" customFormat="1"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77"/>
      <c r="S296" s="277"/>
      <c r="T296" s="277"/>
      <c r="U296" s="277"/>
      <c r="V296" s="277"/>
      <c r="W296" s="277"/>
    </row>
    <row r="297" spans="7:23" s="278" customFormat="1"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</row>
    <row r="298" spans="7:23" s="278" customFormat="1"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  <c r="V298" s="277"/>
      <c r="W298" s="277"/>
    </row>
    <row r="299" spans="7:23" s="278" customFormat="1"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  <c r="Q299" s="277"/>
      <c r="R299" s="277"/>
      <c r="S299" s="277"/>
      <c r="T299" s="277"/>
      <c r="U299" s="277"/>
      <c r="V299" s="277"/>
      <c r="W299" s="277"/>
    </row>
    <row r="300" spans="7:23" s="278" customFormat="1"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  <c r="Q300" s="277"/>
      <c r="R300" s="277"/>
      <c r="S300" s="277"/>
      <c r="T300" s="277"/>
      <c r="U300" s="277"/>
      <c r="V300" s="277"/>
      <c r="W300" s="277"/>
    </row>
    <row r="301" spans="7:23" s="278" customFormat="1"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  <c r="Q301" s="277"/>
      <c r="R301" s="277"/>
      <c r="S301" s="277"/>
      <c r="T301" s="277"/>
      <c r="U301" s="277"/>
      <c r="V301" s="277"/>
      <c r="W301" s="277"/>
    </row>
    <row r="302" spans="7:23" s="278" customFormat="1"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  <c r="Q302" s="277"/>
      <c r="R302" s="277"/>
      <c r="S302" s="277"/>
      <c r="T302" s="277"/>
      <c r="U302" s="277"/>
      <c r="V302" s="277"/>
      <c r="W302" s="277"/>
    </row>
    <row r="303" spans="7:23" s="278" customFormat="1"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  <c r="Q303" s="277"/>
      <c r="R303" s="277"/>
      <c r="S303" s="277"/>
      <c r="T303" s="277"/>
      <c r="U303" s="277"/>
      <c r="V303" s="277"/>
      <c r="W303" s="277"/>
    </row>
    <row r="304" spans="7:23" s="278" customFormat="1"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  <c r="Q304" s="277"/>
      <c r="R304" s="277"/>
      <c r="S304" s="277"/>
      <c r="T304" s="277"/>
      <c r="U304" s="277"/>
      <c r="V304" s="277"/>
      <c r="W304" s="277"/>
    </row>
    <row r="305" spans="7:23" s="278" customFormat="1"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  <c r="Q305" s="277"/>
      <c r="R305" s="277"/>
      <c r="S305" s="277"/>
      <c r="T305" s="277"/>
      <c r="U305" s="277"/>
      <c r="V305" s="277"/>
      <c r="W305" s="277"/>
    </row>
    <row r="306" spans="7:23" s="278" customFormat="1"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  <c r="Q306" s="277"/>
      <c r="R306" s="277"/>
      <c r="S306" s="277"/>
      <c r="T306" s="277"/>
      <c r="U306" s="277"/>
      <c r="V306" s="277"/>
      <c r="W306" s="277"/>
    </row>
    <row r="307" spans="7:23" s="278" customFormat="1"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  <c r="Q307" s="277"/>
      <c r="R307" s="277"/>
      <c r="S307" s="277"/>
      <c r="T307" s="277"/>
      <c r="U307" s="277"/>
      <c r="V307" s="277"/>
      <c r="W307" s="277"/>
    </row>
    <row r="308" spans="7:23" s="278" customFormat="1"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  <c r="Q308" s="277"/>
      <c r="R308" s="277"/>
      <c r="S308" s="277"/>
      <c r="T308" s="277"/>
      <c r="U308" s="277"/>
      <c r="V308" s="277"/>
      <c r="W308" s="277"/>
    </row>
    <row r="309" spans="7:23" s="278" customFormat="1"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  <c r="Q309" s="277"/>
      <c r="R309" s="277"/>
      <c r="S309" s="277"/>
      <c r="T309" s="277"/>
      <c r="U309" s="277"/>
      <c r="V309" s="277"/>
      <c r="W309" s="277"/>
    </row>
    <row r="310" spans="7:23" s="278" customFormat="1"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  <c r="Q310" s="277"/>
      <c r="R310" s="277"/>
      <c r="S310" s="277"/>
      <c r="T310" s="277"/>
      <c r="U310" s="277"/>
      <c r="V310" s="277"/>
      <c r="W310" s="277"/>
    </row>
    <row r="311" spans="7:23" s="278" customFormat="1"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  <c r="T311" s="277"/>
      <c r="U311" s="277"/>
      <c r="V311" s="277"/>
      <c r="W311" s="277"/>
    </row>
    <row r="312" spans="7:23" s="278" customFormat="1"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</row>
    <row r="313" spans="7:23" s="278" customFormat="1"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</row>
    <row r="314" spans="7:23" s="278" customFormat="1"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</row>
    <row r="315" spans="7:23" s="278" customFormat="1"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  <c r="Q315" s="277"/>
      <c r="R315" s="277"/>
      <c r="S315" s="277"/>
      <c r="T315" s="277"/>
      <c r="U315" s="277"/>
      <c r="V315" s="277"/>
      <c r="W315" s="277"/>
    </row>
    <row r="316" spans="7:23" s="278" customFormat="1"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  <c r="Q316" s="277"/>
      <c r="R316" s="277"/>
      <c r="S316" s="277"/>
      <c r="T316" s="277"/>
      <c r="U316" s="277"/>
      <c r="V316" s="277"/>
      <c r="W316" s="277"/>
    </row>
    <row r="317" spans="7:23" s="278" customFormat="1"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7"/>
    </row>
    <row r="318" spans="7:23" s="278" customFormat="1"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  <c r="Q318" s="277"/>
      <c r="R318" s="277"/>
      <c r="S318" s="277"/>
      <c r="T318" s="277"/>
      <c r="U318" s="277"/>
      <c r="V318" s="277"/>
      <c r="W318" s="277"/>
    </row>
    <row r="319" spans="7:23" s="278" customFormat="1"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  <c r="Q319" s="277"/>
      <c r="R319" s="277"/>
      <c r="S319" s="277"/>
      <c r="T319" s="277"/>
      <c r="U319" s="277"/>
      <c r="V319" s="277"/>
      <c r="W319" s="277"/>
    </row>
    <row r="320" spans="7:23" s="278" customFormat="1"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7"/>
    </row>
    <row r="321" spans="7:23" s="278" customFormat="1"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  <c r="Q321" s="277"/>
      <c r="R321" s="277"/>
      <c r="S321" s="277"/>
      <c r="T321" s="277"/>
      <c r="U321" s="277"/>
      <c r="V321" s="277"/>
      <c r="W321" s="277"/>
    </row>
    <row r="322" spans="7:23" s="278" customFormat="1"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  <c r="Q322" s="277"/>
      <c r="R322" s="277"/>
      <c r="S322" s="277"/>
      <c r="T322" s="277"/>
      <c r="U322" s="277"/>
      <c r="V322" s="277"/>
      <c r="W322" s="277"/>
    </row>
    <row r="323" spans="7:23" s="278" customFormat="1"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77"/>
      <c r="T323" s="277"/>
      <c r="U323" s="277"/>
      <c r="V323" s="277"/>
      <c r="W323" s="277"/>
    </row>
    <row r="324" spans="7:23" s="278" customFormat="1"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  <c r="Q324" s="277"/>
      <c r="R324" s="277"/>
      <c r="S324" s="277"/>
      <c r="T324" s="277"/>
      <c r="U324" s="277"/>
      <c r="V324" s="277"/>
      <c r="W324" s="277"/>
    </row>
    <row r="325" spans="7:23" s="278" customFormat="1"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  <c r="Q325" s="277"/>
      <c r="R325" s="277"/>
      <c r="S325" s="277"/>
      <c r="T325" s="277"/>
      <c r="U325" s="277"/>
      <c r="V325" s="277"/>
      <c r="W325" s="277"/>
    </row>
    <row r="326" spans="7:23" s="278" customFormat="1"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  <c r="Q326" s="277"/>
      <c r="R326" s="277"/>
      <c r="S326" s="277"/>
      <c r="T326" s="277"/>
      <c r="U326" s="277"/>
      <c r="V326" s="277"/>
      <c r="W326" s="277"/>
    </row>
    <row r="327" spans="7:23" s="278" customFormat="1"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  <c r="Q327" s="277"/>
      <c r="R327" s="277"/>
      <c r="S327" s="277"/>
      <c r="T327" s="277"/>
      <c r="U327" s="277"/>
      <c r="V327" s="277"/>
      <c r="W327" s="277"/>
    </row>
    <row r="328" spans="7:23" s="278" customFormat="1"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  <c r="Q328" s="277"/>
      <c r="R328" s="277"/>
      <c r="S328" s="277"/>
      <c r="T328" s="277"/>
      <c r="U328" s="277"/>
      <c r="V328" s="277"/>
      <c r="W328" s="277"/>
    </row>
    <row r="329" spans="7:23" s="278" customFormat="1"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  <c r="Q329" s="277"/>
      <c r="R329" s="277"/>
      <c r="S329" s="277"/>
      <c r="T329" s="277"/>
      <c r="U329" s="277"/>
      <c r="V329" s="277"/>
      <c r="W329" s="277"/>
    </row>
    <row r="330" spans="7:23" s="278" customFormat="1"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  <c r="Q330" s="277"/>
      <c r="R330" s="277"/>
      <c r="S330" s="277"/>
      <c r="T330" s="277"/>
      <c r="U330" s="277"/>
      <c r="V330" s="277"/>
      <c r="W330" s="277"/>
    </row>
    <row r="331" spans="7:23" s="278" customFormat="1"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  <c r="Q331" s="277"/>
      <c r="R331" s="277"/>
      <c r="S331" s="277"/>
      <c r="T331" s="277"/>
      <c r="U331" s="277"/>
      <c r="V331" s="277"/>
      <c r="W331" s="277"/>
    </row>
    <row r="332" spans="7:23" s="278" customFormat="1"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  <c r="Q332" s="277"/>
      <c r="R332" s="277"/>
      <c r="S332" s="277"/>
      <c r="T332" s="277"/>
      <c r="U332" s="277"/>
      <c r="V332" s="277"/>
      <c r="W332" s="277"/>
    </row>
    <row r="333" spans="7:23" s="278" customFormat="1"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  <c r="Q333" s="277"/>
      <c r="R333" s="277"/>
      <c r="S333" s="277"/>
      <c r="T333" s="277"/>
      <c r="U333" s="277"/>
      <c r="V333" s="277"/>
      <c r="W333" s="277"/>
    </row>
    <row r="334" spans="7:23" s="278" customFormat="1"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  <c r="Q334" s="277"/>
      <c r="R334" s="277"/>
      <c r="S334" s="277"/>
      <c r="T334" s="277"/>
      <c r="U334" s="277"/>
      <c r="V334" s="277"/>
      <c r="W334" s="277"/>
    </row>
    <row r="335" spans="7:23" s="278" customFormat="1"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  <c r="Q335" s="277"/>
      <c r="R335" s="277"/>
      <c r="S335" s="277"/>
      <c r="T335" s="277"/>
      <c r="U335" s="277"/>
      <c r="V335" s="277"/>
      <c r="W335" s="277"/>
    </row>
    <row r="336" spans="7:23" s="278" customFormat="1"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  <c r="Q336" s="277"/>
      <c r="R336" s="277"/>
      <c r="S336" s="277"/>
      <c r="T336" s="277"/>
      <c r="U336" s="277"/>
      <c r="V336" s="277"/>
      <c r="W336" s="277"/>
    </row>
    <row r="337" spans="7:23" s="278" customFormat="1"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  <c r="Q337" s="277"/>
      <c r="R337" s="277"/>
      <c r="S337" s="277"/>
      <c r="T337" s="277"/>
      <c r="U337" s="277"/>
      <c r="V337" s="277"/>
      <c r="W337" s="277"/>
    </row>
    <row r="338" spans="7:23" s="278" customFormat="1"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  <c r="Q338" s="277"/>
      <c r="R338" s="277"/>
      <c r="S338" s="277"/>
      <c r="T338" s="277"/>
      <c r="U338" s="277"/>
      <c r="V338" s="277"/>
      <c r="W338" s="277"/>
    </row>
    <row r="339" spans="7:23" s="278" customFormat="1"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277"/>
      <c r="T339" s="277"/>
      <c r="U339" s="277"/>
      <c r="V339" s="277"/>
      <c r="W339" s="277"/>
    </row>
    <row r="340" spans="7:23" s="278" customFormat="1"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277"/>
      <c r="T340" s="277"/>
      <c r="U340" s="277"/>
      <c r="V340" s="277"/>
      <c r="W340" s="277"/>
    </row>
    <row r="341" spans="7:23" s="278" customFormat="1"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277"/>
      <c r="T341" s="277"/>
      <c r="U341" s="277"/>
      <c r="V341" s="277"/>
      <c r="W341" s="277"/>
    </row>
    <row r="342" spans="7:23" s="278" customFormat="1"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277"/>
      <c r="T342" s="277"/>
      <c r="U342" s="277"/>
      <c r="V342" s="277"/>
      <c r="W342" s="277"/>
    </row>
    <row r="343" spans="7:23" s="278" customFormat="1"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277"/>
      <c r="T343" s="277"/>
      <c r="U343" s="277"/>
      <c r="V343" s="277"/>
      <c r="W343" s="277"/>
    </row>
    <row r="344" spans="7:23" s="278" customFormat="1"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277"/>
      <c r="T344" s="277"/>
      <c r="U344" s="277"/>
      <c r="V344" s="277"/>
      <c r="W344" s="277"/>
    </row>
    <row r="345" spans="7:23" s="278" customFormat="1"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277"/>
      <c r="T345" s="277"/>
      <c r="U345" s="277"/>
      <c r="V345" s="277"/>
      <c r="W345" s="277"/>
    </row>
    <row r="346" spans="7:23" s="278" customFormat="1"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277"/>
      <c r="W346" s="277"/>
    </row>
    <row r="347" spans="7:23" s="278" customFormat="1"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277"/>
      <c r="W347" s="277"/>
    </row>
    <row r="348" spans="7:23" s="278" customFormat="1"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277"/>
      <c r="T348" s="277"/>
      <c r="U348" s="277"/>
      <c r="V348" s="277"/>
      <c r="W348" s="277"/>
    </row>
    <row r="349" spans="7:23" s="278" customFormat="1"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277"/>
      <c r="T349" s="277"/>
      <c r="U349" s="277"/>
      <c r="V349" s="277"/>
      <c r="W349" s="277"/>
    </row>
    <row r="350" spans="7:23" s="278" customFormat="1"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7"/>
    </row>
    <row r="351" spans="7:23" s="278" customFormat="1"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277"/>
      <c r="T351" s="277"/>
      <c r="U351" s="277"/>
      <c r="V351" s="277"/>
      <c r="W351" s="277"/>
    </row>
    <row r="352" spans="7:23" s="278" customFormat="1"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277"/>
      <c r="T352" s="277"/>
      <c r="U352" s="277"/>
      <c r="V352" s="277"/>
      <c r="W352" s="277"/>
    </row>
    <row r="353" spans="7:23" s="278" customFormat="1"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7"/>
    </row>
    <row r="354" spans="7:23" s="278" customFormat="1"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277"/>
      <c r="T354" s="277"/>
      <c r="U354" s="277"/>
      <c r="V354" s="277"/>
      <c r="W354" s="277"/>
    </row>
    <row r="355" spans="7:23" s="278" customFormat="1"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277"/>
      <c r="T355" s="277"/>
      <c r="U355" s="277"/>
      <c r="V355" s="277"/>
      <c r="W355" s="277"/>
    </row>
    <row r="356" spans="7:23" s="278" customFormat="1"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277"/>
      <c r="T356" s="277"/>
      <c r="U356" s="277"/>
      <c r="V356" s="277"/>
      <c r="W356" s="277"/>
    </row>
    <row r="357" spans="7:23" s="278" customFormat="1"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277"/>
      <c r="T357" s="277"/>
      <c r="U357" s="277"/>
      <c r="V357" s="277"/>
      <c r="W357" s="277"/>
    </row>
    <row r="358" spans="7:23" s="278" customFormat="1"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277"/>
      <c r="T358" s="277"/>
      <c r="U358" s="277"/>
      <c r="V358" s="277"/>
      <c r="W358" s="277"/>
    </row>
    <row r="359" spans="7:23" s="278" customFormat="1"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277"/>
      <c r="T359" s="277"/>
      <c r="U359" s="277"/>
      <c r="V359" s="277"/>
      <c r="W359" s="277"/>
    </row>
    <row r="360" spans="7:23" s="278" customFormat="1"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277"/>
      <c r="T360" s="277"/>
      <c r="U360" s="277"/>
      <c r="V360" s="277"/>
      <c r="W360" s="277"/>
    </row>
    <row r="361" spans="7:23" s="278" customFormat="1"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277"/>
      <c r="T361" s="277"/>
      <c r="U361" s="277"/>
      <c r="V361" s="277"/>
      <c r="W361" s="277"/>
    </row>
    <row r="362" spans="7:23" s="278" customFormat="1"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277"/>
      <c r="T362" s="277"/>
      <c r="U362" s="277"/>
      <c r="V362" s="277"/>
      <c r="W362" s="277"/>
    </row>
    <row r="363" spans="7:23" s="278" customFormat="1"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277"/>
      <c r="T363" s="277"/>
      <c r="U363" s="277"/>
      <c r="V363" s="277"/>
      <c r="W363" s="277"/>
    </row>
    <row r="364" spans="7:23" s="278" customFormat="1"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277"/>
      <c r="T364" s="277"/>
      <c r="U364" s="277"/>
      <c r="V364" s="277"/>
      <c r="W364" s="277"/>
    </row>
    <row r="365" spans="7:23" s="278" customFormat="1"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277"/>
      <c r="T365" s="277"/>
      <c r="U365" s="277"/>
      <c r="V365" s="277"/>
      <c r="W365" s="277"/>
    </row>
    <row r="366" spans="7:23" s="278" customFormat="1"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277"/>
      <c r="T366" s="277"/>
      <c r="U366" s="277"/>
      <c r="V366" s="277"/>
      <c r="W366" s="277"/>
    </row>
    <row r="367" spans="7:23" s="278" customFormat="1"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277"/>
      <c r="T367" s="277"/>
      <c r="U367" s="277"/>
      <c r="V367" s="277"/>
      <c r="W367" s="277"/>
    </row>
    <row r="368" spans="7:23" s="278" customFormat="1"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277"/>
      <c r="T368" s="277"/>
      <c r="U368" s="277"/>
      <c r="V368" s="277"/>
      <c r="W368" s="277"/>
    </row>
    <row r="369" spans="7:23" s="278" customFormat="1"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277"/>
      <c r="T369" s="277"/>
      <c r="U369" s="277"/>
      <c r="V369" s="277"/>
      <c r="W369" s="277"/>
    </row>
    <row r="370" spans="7:23" s="278" customFormat="1"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277"/>
      <c r="T370" s="277"/>
      <c r="U370" s="277"/>
      <c r="V370" s="277"/>
      <c r="W370" s="277"/>
    </row>
    <row r="371" spans="7:23" s="278" customFormat="1"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277"/>
      <c r="T371" s="277"/>
      <c r="U371" s="277"/>
      <c r="V371" s="277"/>
      <c r="W371" s="277"/>
    </row>
    <row r="372" spans="7:23" s="278" customFormat="1"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277"/>
      <c r="T372" s="277"/>
      <c r="U372" s="277"/>
      <c r="V372" s="277"/>
      <c r="W372" s="277"/>
    </row>
    <row r="373" spans="7:23" s="278" customFormat="1"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277"/>
      <c r="T373" s="277"/>
      <c r="U373" s="277"/>
      <c r="V373" s="277"/>
      <c r="W373" s="277"/>
    </row>
    <row r="374" spans="7:23" s="278" customFormat="1"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277"/>
      <c r="T374" s="277"/>
      <c r="U374" s="277"/>
      <c r="V374" s="277"/>
      <c r="W374" s="277"/>
    </row>
    <row r="375" spans="7:23" s="278" customFormat="1"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277"/>
      <c r="T375" s="277"/>
      <c r="U375" s="277"/>
      <c r="V375" s="277"/>
      <c r="W375" s="277"/>
    </row>
    <row r="376" spans="7:23" s="278" customFormat="1"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277"/>
      <c r="T376" s="277"/>
      <c r="U376" s="277"/>
      <c r="V376" s="277"/>
      <c r="W376" s="277"/>
    </row>
    <row r="377" spans="7:23" s="278" customFormat="1"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277"/>
      <c r="T377" s="277"/>
      <c r="U377" s="277"/>
      <c r="V377" s="277"/>
      <c r="W377" s="277"/>
    </row>
    <row r="378" spans="7:23" s="278" customFormat="1"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277"/>
      <c r="T378" s="277"/>
      <c r="U378" s="277"/>
      <c r="V378" s="277"/>
      <c r="W378" s="277"/>
    </row>
    <row r="379" spans="7:23" s="278" customFormat="1"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277"/>
      <c r="T379" s="277"/>
      <c r="U379" s="277"/>
      <c r="V379" s="277"/>
      <c r="W379" s="277"/>
    </row>
    <row r="380" spans="7:23" s="278" customFormat="1"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277"/>
      <c r="T380" s="277"/>
      <c r="U380" s="277"/>
      <c r="V380" s="277"/>
      <c r="W380" s="277"/>
    </row>
    <row r="381" spans="7:23" s="278" customFormat="1"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277"/>
      <c r="T381" s="277"/>
      <c r="U381" s="277"/>
      <c r="V381" s="277"/>
      <c r="W381" s="277"/>
    </row>
    <row r="382" spans="7:23" s="278" customFormat="1"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277"/>
      <c r="T382" s="277"/>
      <c r="U382" s="277"/>
      <c r="V382" s="277"/>
      <c r="W382" s="277"/>
    </row>
    <row r="383" spans="7:23" s="278" customFormat="1"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277"/>
      <c r="T383" s="277"/>
      <c r="U383" s="277"/>
      <c r="V383" s="277"/>
      <c r="W383" s="277"/>
    </row>
    <row r="384" spans="7:23" s="278" customFormat="1"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277"/>
      <c r="T384" s="277"/>
      <c r="U384" s="277"/>
      <c r="V384" s="277"/>
      <c r="W384" s="277"/>
    </row>
    <row r="385" spans="7:23" s="278" customFormat="1"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277"/>
      <c r="T385" s="277"/>
      <c r="U385" s="277"/>
      <c r="V385" s="277"/>
      <c r="W385" s="277"/>
    </row>
    <row r="386" spans="7:23" s="278" customFormat="1"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7"/>
    </row>
    <row r="387" spans="7:23" s="278" customFormat="1"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277"/>
      <c r="T387" s="277"/>
      <c r="U387" s="277"/>
      <c r="V387" s="277"/>
      <c r="W387" s="277"/>
    </row>
    <row r="388" spans="7:23" s="278" customFormat="1"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277"/>
      <c r="T388" s="277"/>
      <c r="U388" s="277"/>
      <c r="V388" s="277"/>
      <c r="W388" s="277"/>
    </row>
    <row r="389" spans="7:23" s="278" customFormat="1"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7"/>
    </row>
    <row r="390" spans="7:23" s="278" customFormat="1"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277"/>
      <c r="T390" s="277"/>
      <c r="U390" s="277"/>
      <c r="V390" s="277"/>
      <c r="W390" s="277"/>
    </row>
    <row r="391" spans="7:23" s="278" customFormat="1"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</row>
    <row r="392" spans="7:23" s="278" customFormat="1"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277"/>
      <c r="T392" s="277"/>
      <c r="U392" s="277"/>
      <c r="V392" s="277"/>
      <c r="W392" s="277"/>
    </row>
    <row r="393" spans="7:23" s="278" customFormat="1"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277"/>
      <c r="T393" s="277"/>
      <c r="U393" s="277"/>
      <c r="V393" s="277"/>
      <c r="W393" s="277"/>
    </row>
    <row r="394" spans="7:23" s="278" customFormat="1"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277"/>
      <c r="T394" s="277"/>
      <c r="U394" s="277"/>
      <c r="V394" s="277"/>
      <c r="W394" s="277"/>
    </row>
    <row r="395" spans="7:23" s="278" customFormat="1"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277"/>
      <c r="T395" s="277"/>
      <c r="U395" s="277"/>
      <c r="V395" s="277"/>
      <c r="W395" s="277"/>
    </row>
    <row r="396" spans="7:23" s="278" customFormat="1"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</row>
    <row r="397" spans="7:23" s="278" customFormat="1"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277"/>
      <c r="T397" s="277"/>
      <c r="U397" s="277"/>
      <c r="V397" s="277"/>
      <c r="W397" s="277"/>
    </row>
    <row r="398" spans="7:23" s="278" customFormat="1"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277"/>
      <c r="T398" s="277"/>
      <c r="U398" s="277"/>
      <c r="V398" s="277"/>
      <c r="W398" s="277"/>
    </row>
    <row r="399" spans="7:23" s="278" customFormat="1"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277"/>
      <c r="T399" s="277"/>
      <c r="U399" s="277"/>
      <c r="V399" s="277"/>
      <c r="W399" s="277"/>
    </row>
    <row r="400" spans="7:23" s="278" customFormat="1"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277"/>
      <c r="T400" s="277"/>
      <c r="U400" s="277"/>
      <c r="V400" s="277"/>
      <c r="W400" s="277"/>
    </row>
    <row r="401" spans="7:23" s="278" customFormat="1"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277"/>
      <c r="T401" s="277"/>
      <c r="U401" s="277"/>
      <c r="V401" s="277"/>
      <c r="W401" s="277"/>
    </row>
    <row r="402" spans="7:23" s="278" customFormat="1"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277"/>
      <c r="T402" s="277"/>
      <c r="U402" s="277"/>
      <c r="V402" s="277"/>
      <c r="W402" s="277"/>
    </row>
    <row r="403" spans="7:23" s="278" customFormat="1"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277"/>
      <c r="T403" s="277"/>
      <c r="U403" s="277"/>
      <c r="V403" s="277"/>
      <c r="W403" s="277"/>
    </row>
    <row r="404" spans="7:23" s="278" customFormat="1"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277"/>
      <c r="T404" s="277"/>
      <c r="U404" s="277"/>
      <c r="V404" s="277"/>
      <c r="W404" s="277"/>
    </row>
    <row r="405" spans="7:23" s="278" customFormat="1"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277"/>
      <c r="T405" s="277"/>
      <c r="U405" s="277"/>
      <c r="V405" s="277"/>
      <c r="W405" s="277"/>
    </row>
    <row r="406" spans="7:23" s="278" customFormat="1"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277"/>
      <c r="T406" s="277"/>
      <c r="U406" s="277"/>
      <c r="V406" s="277"/>
      <c r="W406" s="277"/>
    </row>
    <row r="407" spans="7:23" s="278" customFormat="1"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277"/>
      <c r="T407" s="277"/>
      <c r="U407" s="277"/>
      <c r="V407" s="277"/>
      <c r="W407" s="277"/>
    </row>
    <row r="408" spans="7:23" s="278" customFormat="1"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277"/>
      <c r="T408" s="277"/>
      <c r="U408" s="277"/>
      <c r="V408" s="277"/>
      <c r="W408" s="277"/>
    </row>
    <row r="409" spans="7:23" s="278" customFormat="1"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277"/>
      <c r="T409" s="277"/>
      <c r="U409" s="277"/>
      <c r="V409" s="277"/>
      <c r="W409" s="277"/>
    </row>
    <row r="410" spans="7:23" s="278" customFormat="1"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277"/>
      <c r="T410" s="277"/>
      <c r="U410" s="277"/>
      <c r="V410" s="277"/>
      <c r="W410" s="277"/>
    </row>
    <row r="411" spans="7:23" s="278" customFormat="1"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277"/>
      <c r="T411" s="277"/>
      <c r="U411" s="277"/>
      <c r="V411" s="277"/>
      <c r="W411" s="277"/>
    </row>
    <row r="412" spans="7:23" s="278" customFormat="1"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</row>
    <row r="413" spans="7:23" s="278" customFormat="1"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277"/>
      <c r="T413" s="277"/>
      <c r="U413" s="277"/>
      <c r="V413" s="277"/>
      <c r="W413" s="277"/>
    </row>
    <row r="414" spans="7:23" s="278" customFormat="1"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277"/>
      <c r="T414" s="277"/>
      <c r="U414" s="277"/>
      <c r="V414" s="277"/>
      <c r="W414" s="277"/>
    </row>
    <row r="415" spans="7:23" s="278" customFormat="1"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277"/>
      <c r="T415" s="277"/>
      <c r="U415" s="277"/>
      <c r="V415" s="277"/>
      <c r="W415" s="277"/>
    </row>
    <row r="416" spans="7:23" s="278" customFormat="1"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</row>
    <row r="417" spans="7:23" s="278" customFormat="1"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277"/>
      <c r="T417" s="277"/>
      <c r="U417" s="277"/>
      <c r="V417" s="277"/>
      <c r="W417" s="277"/>
    </row>
    <row r="418" spans="7:23" s="278" customFormat="1"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277"/>
      <c r="T418" s="277"/>
      <c r="U418" s="277"/>
      <c r="V418" s="277"/>
      <c r="W418" s="277"/>
    </row>
    <row r="419" spans="7:23" s="278" customFormat="1"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277"/>
      <c r="T419" s="277"/>
      <c r="U419" s="277"/>
      <c r="V419" s="277"/>
      <c r="W419" s="277"/>
    </row>
    <row r="420" spans="7:23" s="278" customFormat="1"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277"/>
      <c r="T420" s="277"/>
      <c r="U420" s="277"/>
      <c r="V420" s="277"/>
      <c r="W420" s="277"/>
    </row>
    <row r="421" spans="7:23" s="278" customFormat="1"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277"/>
      <c r="T421" s="277"/>
      <c r="U421" s="277"/>
      <c r="V421" s="277"/>
      <c r="W421" s="277"/>
    </row>
    <row r="422" spans="7:23" s="278" customFormat="1"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277"/>
      <c r="T422" s="277"/>
      <c r="U422" s="277"/>
      <c r="V422" s="277"/>
      <c r="W422" s="277"/>
    </row>
    <row r="423" spans="7:23" s="278" customFormat="1"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277"/>
      <c r="T423" s="277"/>
      <c r="U423" s="277"/>
      <c r="V423" s="277"/>
      <c r="W423" s="277"/>
    </row>
    <row r="424" spans="7:23" s="278" customFormat="1"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7"/>
      <c r="W424" s="277"/>
    </row>
    <row r="425" spans="7:23" s="278" customFormat="1"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277"/>
      <c r="T425" s="277"/>
      <c r="U425" s="277"/>
      <c r="V425" s="277"/>
      <c r="W425" s="277"/>
    </row>
    <row r="426" spans="7:23" s="278" customFormat="1"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277"/>
      <c r="T426" s="277"/>
      <c r="U426" s="277"/>
      <c r="V426" s="277"/>
      <c r="W426" s="277"/>
    </row>
    <row r="427" spans="7:23" s="278" customFormat="1"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277"/>
      <c r="T427" s="277"/>
      <c r="U427" s="277"/>
      <c r="V427" s="277"/>
      <c r="W427" s="277"/>
    </row>
    <row r="428" spans="7:23" s="278" customFormat="1"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277"/>
      <c r="T428" s="277"/>
      <c r="U428" s="277"/>
      <c r="V428" s="277"/>
      <c r="W428" s="277"/>
    </row>
    <row r="429" spans="7:23" s="278" customFormat="1"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277"/>
      <c r="T429" s="277"/>
      <c r="U429" s="277"/>
      <c r="V429" s="277"/>
      <c r="W429" s="277"/>
    </row>
    <row r="430" spans="7:23" s="278" customFormat="1"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7"/>
      <c r="W430" s="277"/>
    </row>
    <row r="431" spans="7:23" s="278" customFormat="1"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277"/>
      <c r="T431" s="277"/>
      <c r="U431" s="277"/>
      <c r="V431" s="277"/>
      <c r="W431" s="277"/>
    </row>
    <row r="432" spans="7:23" s="278" customFormat="1"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277"/>
      <c r="T432" s="277"/>
      <c r="U432" s="277"/>
      <c r="V432" s="277"/>
      <c r="W432" s="277"/>
    </row>
    <row r="433" spans="7:23" s="278" customFormat="1"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277"/>
      <c r="T433" s="277"/>
      <c r="U433" s="277"/>
      <c r="V433" s="277"/>
      <c r="W433" s="277"/>
    </row>
    <row r="434" spans="7:23" s="278" customFormat="1"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277"/>
      <c r="T434" s="277"/>
      <c r="U434" s="277"/>
      <c r="V434" s="277"/>
      <c r="W434" s="277"/>
    </row>
    <row r="435" spans="7:23" s="278" customFormat="1"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277"/>
      <c r="T435" s="277"/>
      <c r="U435" s="277"/>
      <c r="V435" s="277"/>
      <c r="W435" s="277"/>
    </row>
    <row r="436" spans="7:23" s="278" customFormat="1"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277"/>
      <c r="T436" s="277"/>
      <c r="U436" s="277"/>
      <c r="V436" s="277"/>
      <c r="W436" s="277"/>
    </row>
    <row r="437" spans="7:23" s="278" customFormat="1"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277"/>
      <c r="T437" s="277"/>
      <c r="U437" s="277"/>
      <c r="V437" s="277"/>
      <c r="W437" s="277"/>
    </row>
    <row r="438" spans="7:23" s="278" customFormat="1"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277"/>
      <c r="T438" s="277"/>
      <c r="U438" s="277"/>
      <c r="V438" s="277"/>
      <c r="W438" s="277"/>
    </row>
    <row r="439" spans="7:23" s="278" customFormat="1"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277"/>
      <c r="T439" s="277"/>
      <c r="U439" s="277"/>
      <c r="V439" s="277"/>
      <c r="W439" s="277"/>
    </row>
    <row r="440" spans="7:23" s="278" customFormat="1"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277"/>
      <c r="T440" s="277"/>
      <c r="U440" s="277"/>
      <c r="V440" s="277"/>
      <c r="W440" s="277"/>
    </row>
    <row r="441" spans="7:23" s="278" customFormat="1"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277"/>
      <c r="T441" s="277"/>
      <c r="U441" s="277"/>
      <c r="V441" s="277"/>
      <c r="W441" s="277"/>
    </row>
    <row r="442" spans="7:23" s="278" customFormat="1"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277"/>
      <c r="T442" s="277"/>
      <c r="U442" s="277"/>
      <c r="V442" s="277"/>
      <c r="W442" s="277"/>
    </row>
    <row r="443" spans="7:23" s="278" customFormat="1"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277"/>
      <c r="T443" s="277"/>
      <c r="U443" s="277"/>
      <c r="V443" s="277"/>
      <c r="W443" s="277"/>
    </row>
    <row r="444" spans="7:23" s="278" customFormat="1"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277"/>
      <c r="T444" s="277"/>
      <c r="U444" s="277"/>
      <c r="V444" s="277"/>
      <c r="W444" s="277"/>
    </row>
    <row r="445" spans="7:23" s="278" customFormat="1"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277"/>
      <c r="T445" s="277"/>
      <c r="U445" s="277"/>
      <c r="V445" s="277"/>
      <c r="W445" s="277"/>
    </row>
    <row r="446" spans="7:23" s="278" customFormat="1"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277"/>
      <c r="T446" s="277"/>
      <c r="U446" s="277"/>
      <c r="V446" s="277"/>
      <c r="W446" s="277"/>
    </row>
    <row r="447" spans="7:23" s="278" customFormat="1"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277"/>
      <c r="T447" s="277"/>
      <c r="U447" s="277"/>
      <c r="V447" s="277"/>
      <c r="W447" s="277"/>
    </row>
    <row r="448" spans="7:23" s="278" customFormat="1"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277"/>
      <c r="T448" s="277"/>
      <c r="U448" s="277"/>
      <c r="V448" s="277"/>
      <c r="W448" s="277"/>
    </row>
    <row r="449" spans="7:23" s="278" customFormat="1"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277"/>
      <c r="T449" s="277"/>
      <c r="U449" s="277"/>
      <c r="V449" s="277"/>
      <c r="W449" s="277"/>
    </row>
    <row r="450" spans="7:23" s="278" customFormat="1"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277"/>
      <c r="T450" s="277"/>
      <c r="U450" s="277"/>
      <c r="V450" s="277"/>
      <c r="W450" s="277"/>
    </row>
    <row r="451" spans="7:23" s="278" customFormat="1"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277"/>
      <c r="T451" s="277"/>
      <c r="U451" s="277"/>
      <c r="V451" s="277"/>
      <c r="W451" s="277"/>
    </row>
    <row r="452" spans="7:23" s="278" customFormat="1"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277"/>
      <c r="T452" s="277"/>
      <c r="U452" s="277"/>
      <c r="V452" s="277"/>
      <c r="W452" s="277"/>
    </row>
    <row r="453" spans="7:23" s="278" customFormat="1"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277"/>
      <c r="T453" s="277"/>
      <c r="U453" s="277"/>
      <c r="V453" s="277"/>
      <c r="W453" s="277"/>
    </row>
    <row r="454" spans="7:23" s="278" customFormat="1"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277"/>
      <c r="T454" s="277"/>
      <c r="U454" s="277"/>
      <c r="V454" s="277"/>
      <c r="W454" s="277"/>
    </row>
    <row r="455" spans="7:23" s="278" customFormat="1"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277"/>
      <c r="T455" s="277"/>
      <c r="U455" s="277"/>
      <c r="V455" s="277"/>
      <c r="W455" s="277"/>
    </row>
    <row r="456" spans="7:23" s="278" customFormat="1"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277"/>
      <c r="T456" s="277"/>
      <c r="U456" s="277"/>
      <c r="V456" s="277"/>
      <c r="W456" s="277"/>
    </row>
    <row r="457" spans="7:23" s="278" customFormat="1"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277"/>
      <c r="T457" s="277"/>
      <c r="U457" s="277"/>
      <c r="V457" s="277"/>
      <c r="W457" s="277"/>
    </row>
    <row r="458" spans="7:23" s="278" customFormat="1"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277"/>
      <c r="T458" s="277"/>
      <c r="U458" s="277"/>
      <c r="V458" s="277"/>
      <c r="W458" s="277"/>
    </row>
    <row r="459" spans="7:23" s="278" customFormat="1"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277"/>
      <c r="T459" s="277"/>
      <c r="U459" s="277"/>
      <c r="V459" s="277"/>
      <c r="W459" s="277"/>
    </row>
    <row r="460" spans="7:23" s="278" customFormat="1"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277"/>
      <c r="T460" s="277"/>
      <c r="U460" s="277"/>
      <c r="V460" s="277"/>
      <c r="W460" s="277"/>
    </row>
    <row r="461" spans="7:23" s="278" customFormat="1"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277"/>
      <c r="T461" s="277"/>
      <c r="U461" s="277"/>
      <c r="V461" s="277"/>
      <c r="W461" s="277"/>
    </row>
    <row r="462" spans="7:23" s="278" customFormat="1"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277"/>
      <c r="T462" s="277"/>
      <c r="U462" s="277"/>
      <c r="V462" s="277"/>
      <c r="W462" s="277"/>
    </row>
    <row r="463" spans="7:23" s="278" customFormat="1"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277"/>
      <c r="T463" s="277"/>
      <c r="U463" s="277"/>
      <c r="V463" s="277"/>
      <c r="W463" s="277"/>
    </row>
    <row r="464" spans="7:23" s="278" customFormat="1"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277"/>
      <c r="T464" s="277"/>
      <c r="U464" s="277"/>
      <c r="V464" s="277"/>
      <c r="W464" s="277"/>
    </row>
    <row r="465" spans="7:23" s="278" customFormat="1"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277"/>
      <c r="T465" s="277"/>
      <c r="U465" s="277"/>
      <c r="V465" s="277"/>
      <c r="W465" s="277"/>
    </row>
    <row r="466" spans="7:23" s="278" customFormat="1"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277"/>
      <c r="T466" s="277"/>
      <c r="U466" s="277"/>
      <c r="V466" s="277"/>
      <c r="W466" s="277"/>
    </row>
    <row r="467" spans="7:23" s="278" customFormat="1"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277"/>
      <c r="T467" s="277"/>
      <c r="U467" s="277"/>
      <c r="V467" s="277"/>
      <c r="W467" s="277"/>
    </row>
    <row r="468" spans="7:23" s="278" customFormat="1"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277"/>
      <c r="T468" s="277"/>
      <c r="U468" s="277"/>
      <c r="V468" s="277"/>
      <c r="W468" s="277"/>
    </row>
    <row r="469" spans="7:23" s="278" customFormat="1"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277"/>
      <c r="T469" s="277"/>
      <c r="U469" s="277"/>
      <c r="V469" s="277"/>
      <c r="W469" s="277"/>
    </row>
    <row r="470" spans="7:23" s="278" customFormat="1"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277"/>
      <c r="T470" s="277"/>
      <c r="U470" s="277"/>
      <c r="V470" s="277"/>
      <c r="W470" s="277"/>
    </row>
    <row r="471" spans="7:23" s="278" customFormat="1"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277"/>
      <c r="T471" s="277"/>
      <c r="U471" s="277"/>
      <c r="V471" s="277"/>
      <c r="W471" s="277"/>
    </row>
    <row r="472" spans="7:23" s="278" customFormat="1"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277"/>
      <c r="T472" s="277"/>
      <c r="U472" s="277"/>
      <c r="V472" s="277"/>
      <c r="W472" s="277"/>
    </row>
    <row r="473" spans="7:23" s="278" customFormat="1"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277"/>
      <c r="T473" s="277"/>
      <c r="U473" s="277"/>
      <c r="V473" s="277"/>
      <c r="W473" s="277"/>
    </row>
    <row r="474" spans="7:23" s="278" customFormat="1"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277"/>
      <c r="T474" s="277"/>
      <c r="U474" s="277"/>
      <c r="V474" s="277"/>
      <c r="W474" s="277"/>
    </row>
    <row r="475" spans="7:23" s="278" customFormat="1"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277"/>
      <c r="T475" s="277"/>
      <c r="U475" s="277"/>
      <c r="V475" s="277"/>
      <c r="W475" s="277"/>
    </row>
    <row r="476" spans="7:23" s="278" customFormat="1"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277"/>
      <c r="T476" s="277"/>
      <c r="U476" s="277"/>
      <c r="V476" s="277"/>
      <c r="W476" s="277"/>
    </row>
    <row r="477" spans="7:23" s="278" customFormat="1"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277"/>
      <c r="T477" s="277"/>
      <c r="U477" s="277"/>
      <c r="V477" s="277"/>
      <c r="W477" s="277"/>
    </row>
    <row r="478" spans="7:23" s="278" customFormat="1"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277"/>
      <c r="T478" s="277"/>
      <c r="U478" s="277"/>
      <c r="V478" s="277"/>
      <c r="W478" s="277"/>
    </row>
    <row r="479" spans="7:23" s="278" customFormat="1"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277"/>
      <c r="T479" s="277"/>
      <c r="U479" s="277"/>
      <c r="V479" s="277"/>
      <c r="W479" s="277"/>
    </row>
    <row r="480" spans="7:23" s="278" customFormat="1"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277"/>
      <c r="T480" s="277"/>
      <c r="U480" s="277"/>
      <c r="V480" s="277"/>
      <c r="W480" s="277"/>
    </row>
    <row r="481" spans="7:23" s="278" customFormat="1"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277"/>
      <c r="T481" s="277"/>
      <c r="U481" s="277"/>
      <c r="V481" s="277"/>
      <c r="W481" s="277"/>
    </row>
    <row r="482" spans="7:23" s="278" customFormat="1"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277"/>
      <c r="T482" s="277"/>
      <c r="U482" s="277"/>
      <c r="V482" s="277"/>
      <c r="W482" s="277"/>
    </row>
    <row r="483" spans="7:23" s="278" customFormat="1"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7"/>
      <c r="T483" s="277"/>
      <c r="U483" s="277"/>
      <c r="V483" s="277"/>
      <c r="W483" s="277"/>
    </row>
    <row r="484" spans="7:23" s="278" customFormat="1"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277"/>
      <c r="T484" s="277"/>
      <c r="U484" s="277"/>
      <c r="V484" s="277"/>
      <c r="W484" s="277"/>
    </row>
    <row r="485" spans="7:23" s="278" customFormat="1"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277"/>
      <c r="T485" s="277"/>
      <c r="U485" s="277"/>
      <c r="V485" s="277"/>
      <c r="W485" s="277"/>
    </row>
    <row r="486" spans="7:23" s="278" customFormat="1"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277"/>
      <c r="T486" s="277"/>
      <c r="U486" s="277"/>
      <c r="V486" s="277"/>
      <c r="W486" s="277"/>
    </row>
    <row r="487" spans="7:23" s="278" customFormat="1"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277"/>
      <c r="T487" s="277"/>
      <c r="U487" s="277"/>
      <c r="V487" s="277"/>
      <c r="W487" s="277"/>
    </row>
    <row r="488" spans="7:23" s="278" customFormat="1"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277"/>
      <c r="T488" s="277"/>
      <c r="U488" s="277"/>
      <c r="V488" s="277"/>
      <c r="W488" s="277"/>
    </row>
    <row r="489" spans="7:23" s="278" customFormat="1"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277"/>
      <c r="T489" s="277"/>
      <c r="U489" s="277"/>
      <c r="V489" s="277"/>
      <c r="W489" s="277"/>
    </row>
    <row r="490" spans="7:23" s="278" customFormat="1"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277"/>
      <c r="T490" s="277"/>
      <c r="U490" s="277"/>
      <c r="V490" s="277"/>
      <c r="W490" s="277"/>
    </row>
    <row r="491" spans="7:23" s="278" customFormat="1"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277"/>
      <c r="T491" s="277"/>
      <c r="U491" s="277"/>
      <c r="V491" s="277"/>
      <c r="W491" s="277"/>
    </row>
    <row r="492" spans="7:23" s="278" customFormat="1"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277"/>
      <c r="T492" s="277"/>
      <c r="U492" s="277"/>
      <c r="V492" s="277"/>
      <c r="W492" s="277"/>
    </row>
    <row r="493" spans="7:23" s="278" customFormat="1"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277"/>
      <c r="T493" s="277"/>
      <c r="U493" s="277"/>
      <c r="V493" s="277"/>
      <c r="W493" s="277"/>
    </row>
    <row r="494" spans="7:23" s="278" customFormat="1"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277"/>
      <c r="T494" s="277"/>
      <c r="U494" s="277"/>
      <c r="V494" s="277"/>
      <c r="W494" s="277"/>
    </row>
    <row r="495" spans="7:23" s="278" customFormat="1"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277"/>
      <c r="T495" s="277"/>
      <c r="U495" s="277"/>
      <c r="V495" s="277"/>
      <c r="W495" s="277"/>
    </row>
    <row r="496" spans="7:23" s="278" customFormat="1"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277"/>
      <c r="T496" s="277"/>
      <c r="U496" s="277"/>
      <c r="V496" s="277"/>
      <c r="W496" s="277"/>
    </row>
    <row r="497" spans="7:23" s="278" customFormat="1"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277"/>
      <c r="T497" s="277"/>
      <c r="U497" s="277"/>
      <c r="V497" s="277"/>
      <c r="W497" s="277"/>
    </row>
    <row r="498" spans="7:23" s="278" customFormat="1"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277"/>
      <c r="T498" s="277"/>
      <c r="U498" s="277"/>
      <c r="V498" s="277"/>
      <c r="W498" s="277"/>
    </row>
    <row r="499" spans="7:23" s="278" customFormat="1"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277"/>
      <c r="T499" s="277"/>
      <c r="U499" s="277"/>
      <c r="V499" s="277"/>
      <c r="W499" s="277"/>
    </row>
    <row r="500" spans="7:23" s="278" customFormat="1"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277"/>
      <c r="T500" s="277"/>
      <c r="U500" s="277"/>
      <c r="V500" s="277"/>
      <c r="W500" s="277"/>
    </row>
    <row r="501" spans="7:23" s="278" customFormat="1"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277"/>
      <c r="T501" s="277"/>
      <c r="U501" s="277"/>
      <c r="V501" s="277"/>
      <c r="W501" s="277"/>
    </row>
    <row r="502" spans="7:23" s="278" customFormat="1"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277"/>
      <c r="W502" s="277"/>
    </row>
    <row r="503" spans="7:23" s="278" customFormat="1"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277"/>
      <c r="T503" s="277"/>
      <c r="U503" s="277"/>
      <c r="V503" s="277"/>
      <c r="W503" s="277"/>
    </row>
    <row r="504" spans="7:23" s="278" customFormat="1"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277"/>
      <c r="T504" s="277"/>
      <c r="U504" s="277"/>
      <c r="V504" s="277"/>
      <c r="W504" s="277"/>
    </row>
    <row r="505" spans="7:23" s="278" customFormat="1"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277"/>
      <c r="T505" s="277"/>
      <c r="U505" s="277"/>
      <c r="V505" s="277"/>
      <c r="W505" s="277"/>
    </row>
    <row r="506" spans="7:23" s="278" customFormat="1"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277"/>
      <c r="T506" s="277"/>
      <c r="U506" s="277"/>
      <c r="V506" s="277"/>
      <c r="W506" s="277"/>
    </row>
    <row r="507" spans="7:23" s="278" customFormat="1"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277"/>
      <c r="T507" s="277"/>
      <c r="U507" s="277"/>
      <c r="V507" s="277"/>
      <c r="W507" s="277"/>
    </row>
    <row r="508" spans="7:23" s="278" customFormat="1"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277"/>
      <c r="T508" s="277"/>
      <c r="U508" s="277"/>
      <c r="V508" s="277"/>
      <c r="W508" s="277"/>
    </row>
    <row r="509" spans="7:23" s="278" customFormat="1"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277"/>
      <c r="T509" s="277"/>
      <c r="U509" s="277"/>
      <c r="V509" s="277"/>
      <c r="W509" s="277"/>
    </row>
    <row r="510" spans="7:23" s="278" customFormat="1"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277"/>
      <c r="T510" s="277"/>
      <c r="U510" s="277"/>
      <c r="V510" s="277"/>
      <c r="W510" s="277"/>
    </row>
    <row r="511" spans="7:23" s="278" customFormat="1"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277"/>
      <c r="T511" s="277"/>
      <c r="U511" s="277"/>
      <c r="V511" s="277"/>
      <c r="W511" s="277"/>
    </row>
    <row r="512" spans="7:23" s="278" customFormat="1"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277"/>
      <c r="T512" s="277"/>
      <c r="U512" s="277"/>
      <c r="V512" s="277"/>
      <c r="W512" s="277"/>
    </row>
    <row r="513" spans="7:23" s="278" customFormat="1"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277"/>
      <c r="T513" s="277"/>
      <c r="U513" s="277"/>
      <c r="V513" s="277"/>
      <c r="W513" s="277"/>
    </row>
    <row r="514" spans="7:23" s="278" customFormat="1"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277"/>
      <c r="T514" s="277"/>
      <c r="U514" s="277"/>
      <c r="V514" s="277"/>
      <c r="W514" s="277"/>
    </row>
    <row r="515" spans="7:23" s="278" customFormat="1"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277"/>
      <c r="T515" s="277"/>
      <c r="U515" s="277"/>
      <c r="V515" s="277"/>
      <c r="W515" s="277"/>
    </row>
    <row r="516" spans="7:23" s="278" customFormat="1"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277"/>
      <c r="T516" s="277"/>
      <c r="U516" s="277"/>
      <c r="V516" s="277"/>
      <c r="W516" s="277"/>
    </row>
    <row r="517" spans="7:23" s="278" customFormat="1"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277"/>
      <c r="T517" s="277"/>
      <c r="U517" s="277"/>
      <c r="V517" s="277"/>
      <c r="W517" s="277"/>
    </row>
    <row r="518" spans="7:23" s="278" customFormat="1"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277"/>
      <c r="T518" s="277"/>
      <c r="U518" s="277"/>
      <c r="V518" s="277"/>
      <c r="W518" s="277"/>
    </row>
    <row r="519" spans="7:23" s="278" customFormat="1"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277"/>
      <c r="T519" s="277"/>
      <c r="U519" s="277"/>
      <c r="V519" s="277"/>
      <c r="W519" s="277"/>
    </row>
    <row r="520" spans="7:23" s="278" customFormat="1"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277"/>
      <c r="T520" s="277"/>
      <c r="U520" s="277"/>
      <c r="V520" s="277"/>
      <c r="W520" s="277"/>
    </row>
    <row r="521" spans="7:23" s="278" customFormat="1"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277"/>
      <c r="T521" s="277"/>
      <c r="U521" s="277"/>
      <c r="V521" s="277"/>
      <c r="W521" s="277"/>
    </row>
    <row r="522" spans="7:23" s="278" customFormat="1"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277"/>
      <c r="T522" s="277"/>
      <c r="U522" s="277"/>
      <c r="V522" s="277"/>
      <c r="W522" s="277"/>
    </row>
    <row r="523" spans="7:23" s="278" customFormat="1"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277"/>
      <c r="T523" s="277"/>
      <c r="U523" s="277"/>
      <c r="V523" s="277"/>
      <c r="W523" s="277"/>
    </row>
    <row r="524" spans="7:23" s="278" customFormat="1"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277"/>
      <c r="T524" s="277"/>
      <c r="U524" s="277"/>
      <c r="V524" s="277"/>
      <c r="W524" s="277"/>
    </row>
    <row r="525" spans="7:23" s="278" customFormat="1"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277"/>
      <c r="T525" s="277"/>
      <c r="U525" s="277"/>
      <c r="V525" s="277"/>
      <c r="W525" s="277"/>
    </row>
    <row r="526" spans="7:23" s="278" customFormat="1"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277"/>
      <c r="T526" s="277"/>
      <c r="U526" s="277"/>
      <c r="V526" s="277"/>
      <c r="W526" s="277"/>
    </row>
    <row r="527" spans="7:23" s="278" customFormat="1"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7"/>
      <c r="T527" s="277"/>
      <c r="U527" s="277"/>
      <c r="V527" s="277"/>
      <c r="W527" s="277"/>
    </row>
    <row r="528" spans="7:23" s="278" customFormat="1"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277"/>
      <c r="T528" s="277"/>
      <c r="U528" s="277"/>
      <c r="V528" s="277"/>
      <c r="W528" s="277"/>
    </row>
    <row r="529" spans="7:23" s="278" customFormat="1"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277"/>
      <c r="T529" s="277"/>
      <c r="U529" s="277"/>
      <c r="V529" s="277"/>
      <c r="W529" s="277"/>
    </row>
    <row r="530" spans="7:23" s="278" customFormat="1"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277"/>
      <c r="T530" s="277"/>
      <c r="U530" s="277"/>
      <c r="V530" s="277"/>
      <c r="W530" s="277"/>
    </row>
    <row r="531" spans="7:23" s="278" customFormat="1"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277"/>
      <c r="T531" s="277"/>
      <c r="U531" s="277"/>
      <c r="V531" s="277"/>
      <c r="W531" s="277"/>
    </row>
    <row r="532" spans="7:23" s="278" customFormat="1"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277"/>
      <c r="T532" s="277"/>
      <c r="U532" s="277"/>
      <c r="V532" s="277"/>
      <c r="W532" s="277"/>
    </row>
    <row r="533" spans="7:23" s="278" customFormat="1"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277"/>
      <c r="T533" s="277"/>
      <c r="U533" s="277"/>
      <c r="V533" s="277"/>
      <c r="W533" s="277"/>
    </row>
    <row r="534" spans="7:23" s="278" customFormat="1"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277"/>
      <c r="T534" s="277"/>
      <c r="U534" s="277"/>
      <c r="V534" s="277"/>
      <c r="W534" s="277"/>
    </row>
    <row r="535" spans="7:23" s="278" customFormat="1"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277"/>
      <c r="T535" s="277"/>
      <c r="U535" s="277"/>
      <c r="V535" s="277"/>
      <c r="W535" s="277"/>
    </row>
    <row r="536" spans="7:23" s="278" customFormat="1"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277"/>
      <c r="T536" s="277"/>
      <c r="U536" s="277"/>
      <c r="V536" s="277"/>
      <c r="W536" s="277"/>
    </row>
    <row r="537" spans="7:23" s="278" customFormat="1"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277"/>
      <c r="T537" s="277"/>
      <c r="U537" s="277"/>
      <c r="V537" s="277"/>
      <c r="W537" s="277"/>
    </row>
    <row r="538" spans="7:23" s="278" customFormat="1"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277"/>
      <c r="T538" s="277"/>
      <c r="U538" s="277"/>
      <c r="V538" s="277"/>
      <c r="W538" s="277"/>
    </row>
    <row r="539" spans="7:23" s="278" customFormat="1"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277"/>
      <c r="T539" s="277"/>
      <c r="U539" s="277"/>
      <c r="V539" s="277"/>
      <c r="W539" s="277"/>
    </row>
    <row r="540" spans="7:23" s="278" customFormat="1"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277"/>
      <c r="T540" s="277"/>
      <c r="U540" s="277"/>
      <c r="V540" s="277"/>
      <c r="W540" s="277"/>
    </row>
    <row r="541" spans="7:23" s="278" customFormat="1"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277"/>
      <c r="T541" s="277"/>
      <c r="U541" s="277"/>
      <c r="V541" s="277"/>
      <c r="W541" s="277"/>
    </row>
    <row r="542" spans="7:23" s="278" customFormat="1"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277"/>
      <c r="T542" s="277"/>
      <c r="U542" s="277"/>
      <c r="V542" s="277"/>
      <c r="W542" s="277"/>
    </row>
    <row r="543" spans="7:23" s="278" customFormat="1"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277"/>
      <c r="T543" s="277"/>
      <c r="U543" s="277"/>
      <c r="V543" s="277"/>
      <c r="W543" s="277"/>
    </row>
    <row r="544" spans="7:23" s="278" customFormat="1"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277"/>
      <c r="T544" s="277"/>
      <c r="U544" s="277"/>
      <c r="V544" s="277"/>
      <c r="W544" s="277"/>
    </row>
    <row r="545" spans="7:23" s="278" customFormat="1"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277"/>
      <c r="T545" s="277"/>
      <c r="U545" s="277"/>
      <c r="V545" s="277"/>
      <c r="W545" s="277"/>
    </row>
    <row r="546" spans="7:23" s="278" customFormat="1"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277"/>
      <c r="T546" s="277"/>
      <c r="U546" s="277"/>
      <c r="V546" s="277"/>
      <c r="W546" s="277"/>
    </row>
    <row r="547" spans="7:23" s="278" customFormat="1"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277"/>
      <c r="T547" s="277"/>
      <c r="U547" s="277"/>
      <c r="V547" s="277"/>
      <c r="W547" s="277"/>
    </row>
    <row r="548" spans="7:23" s="278" customFormat="1"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277"/>
      <c r="T548" s="277"/>
      <c r="U548" s="277"/>
      <c r="V548" s="277"/>
      <c r="W548" s="277"/>
    </row>
    <row r="549" spans="7:23" s="278" customFormat="1"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277"/>
      <c r="T549" s="277"/>
      <c r="U549" s="277"/>
      <c r="V549" s="277"/>
      <c r="W549" s="277"/>
    </row>
    <row r="550" spans="7:23" s="278" customFormat="1"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7"/>
      <c r="T550" s="277"/>
      <c r="U550" s="277"/>
      <c r="V550" s="277"/>
      <c r="W550" s="277"/>
    </row>
    <row r="551" spans="7:23" s="278" customFormat="1"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277"/>
      <c r="T551" s="277"/>
      <c r="U551" s="277"/>
      <c r="V551" s="277"/>
      <c r="W551" s="277"/>
    </row>
    <row r="552" spans="7:23" s="278" customFormat="1"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277"/>
      <c r="T552" s="277"/>
      <c r="U552" s="277"/>
      <c r="V552" s="277"/>
      <c r="W552" s="277"/>
    </row>
    <row r="553" spans="7:23" s="278" customFormat="1"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277"/>
      <c r="T553" s="277"/>
      <c r="U553" s="277"/>
      <c r="V553" s="277"/>
      <c r="W553" s="277"/>
    </row>
    <row r="554" spans="7:23" s="278" customFormat="1"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277"/>
      <c r="T554" s="277"/>
      <c r="U554" s="277"/>
      <c r="V554" s="277"/>
      <c r="W554" s="277"/>
    </row>
    <row r="555" spans="7:23" s="278" customFormat="1"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277"/>
      <c r="T555" s="277"/>
      <c r="U555" s="277"/>
      <c r="V555" s="277"/>
      <c r="W555" s="277"/>
    </row>
    <row r="556" spans="7:23" s="278" customFormat="1"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277"/>
      <c r="T556" s="277"/>
      <c r="U556" s="277"/>
      <c r="V556" s="277"/>
      <c r="W556" s="277"/>
    </row>
    <row r="557" spans="7:23" s="278" customFormat="1"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277"/>
      <c r="T557" s="277"/>
      <c r="U557" s="277"/>
      <c r="V557" s="277"/>
      <c r="W557" s="277"/>
    </row>
    <row r="558" spans="7:23" s="278" customFormat="1"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277"/>
      <c r="T558" s="277"/>
      <c r="U558" s="277"/>
      <c r="V558" s="277"/>
      <c r="W558" s="277"/>
    </row>
    <row r="559" spans="7:23" s="278" customFormat="1"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  <c r="W559" s="277"/>
    </row>
    <row r="560" spans="7:23" s="278" customFormat="1"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  <c r="W560" s="277"/>
    </row>
    <row r="561" spans="7:23" s="278" customFormat="1"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  <c r="W561" s="277"/>
    </row>
    <row r="562" spans="7:23" s="278" customFormat="1"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  <c r="W562" s="277"/>
    </row>
    <row r="563" spans="7:23" s="278" customFormat="1"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  <c r="W563" s="277"/>
    </row>
    <row r="564" spans="7:23" s="278" customFormat="1"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  <c r="W564" s="277"/>
    </row>
    <row r="565" spans="7:23" s="278" customFormat="1"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  <c r="W565" s="277"/>
    </row>
    <row r="566" spans="7:23" s="278" customFormat="1"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  <c r="W566" s="277"/>
    </row>
    <row r="567" spans="7:23" s="278" customFormat="1"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  <c r="W567" s="277"/>
    </row>
    <row r="568" spans="7:23" s="278" customFormat="1"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  <c r="W568" s="277"/>
    </row>
    <row r="569" spans="7:23" s="278" customFormat="1"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  <c r="W569" s="277"/>
    </row>
    <row r="570" spans="7:23" s="278" customFormat="1"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  <c r="W570" s="277"/>
    </row>
    <row r="571" spans="7:23" s="278" customFormat="1"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  <c r="W571" s="277"/>
    </row>
    <row r="572" spans="7:23" s="278" customFormat="1"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  <c r="W572" s="277"/>
    </row>
    <row r="573" spans="7:23" s="278" customFormat="1"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  <c r="W573" s="277"/>
    </row>
    <row r="574" spans="7:23" s="278" customFormat="1"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  <c r="W574" s="277"/>
    </row>
    <row r="575" spans="7:23" s="278" customFormat="1"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  <c r="W575" s="277"/>
    </row>
    <row r="576" spans="7:23" s="278" customFormat="1"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  <c r="W576" s="277"/>
    </row>
    <row r="577" spans="7:23" s="278" customFormat="1"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  <c r="W577" s="277"/>
    </row>
    <row r="578" spans="7:23" s="278" customFormat="1"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  <c r="W578" s="277"/>
    </row>
    <row r="579" spans="7:23" s="278" customFormat="1"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277"/>
      <c r="T579" s="277"/>
      <c r="U579" s="277"/>
      <c r="V579" s="277"/>
      <c r="W579" s="277"/>
    </row>
    <row r="580" spans="7:23" s="278" customFormat="1"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277"/>
      <c r="T580" s="277"/>
      <c r="U580" s="277"/>
      <c r="V580" s="277"/>
      <c r="W580" s="277"/>
    </row>
    <row r="581" spans="7:23" s="278" customFormat="1"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277"/>
      <c r="T581" s="277"/>
      <c r="U581" s="277"/>
      <c r="V581" s="277"/>
      <c r="W581" s="277"/>
    </row>
    <row r="582" spans="7:23" s="278" customFormat="1"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277"/>
      <c r="T582" s="277"/>
      <c r="U582" s="277"/>
      <c r="V582" s="277"/>
      <c r="W582" s="277"/>
    </row>
    <row r="583" spans="7:23" s="278" customFormat="1"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277"/>
      <c r="T583" s="277"/>
      <c r="U583" s="277"/>
      <c r="V583" s="277"/>
      <c r="W583" s="277"/>
    </row>
    <row r="584" spans="7:23" s="278" customFormat="1"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277"/>
      <c r="T584" s="277"/>
      <c r="U584" s="277"/>
      <c r="V584" s="277"/>
      <c r="W584" s="277"/>
    </row>
    <row r="585" spans="7:23" s="278" customFormat="1"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277"/>
      <c r="T585" s="277"/>
      <c r="U585" s="277"/>
      <c r="V585" s="277"/>
      <c r="W585" s="277"/>
    </row>
    <row r="586" spans="7:23" s="278" customFormat="1"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277"/>
      <c r="T586" s="277"/>
      <c r="U586" s="277"/>
      <c r="V586" s="277"/>
      <c r="W586" s="277"/>
    </row>
    <row r="587" spans="7:23" s="278" customFormat="1"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277"/>
      <c r="T587" s="277"/>
      <c r="U587" s="277"/>
      <c r="V587" s="277"/>
      <c r="W587" s="277"/>
    </row>
    <row r="588" spans="7:23" s="278" customFormat="1"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277"/>
      <c r="T588" s="277"/>
      <c r="U588" s="277"/>
      <c r="V588" s="277"/>
      <c r="W588" s="277"/>
    </row>
    <row r="589" spans="7:23" s="278" customFormat="1"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277"/>
      <c r="T589" s="277"/>
      <c r="U589" s="277"/>
      <c r="V589" s="277"/>
      <c r="W589" s="277"/>
    </row>
    <row r="590" spans="7:23" s="278" customFormat="1"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277"/>
      <c r="T590" s="277"/>
      <c r="U590" s="277"/>
      <c r="V590" s="277"/>
      <c r="W590" s="277"/>
    </row>
    <row r="591" spans="7:23" s="278" customFormat="1"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277"/>
      <c r="T591" s="277"/>
      <c r="U591" s="277"/>
      <c r="V591" s="277"/>
      <c r="W591" s="277"/>
    </row>
    <row r="592" spans="7:23" s="278" customFormat="1"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277"/>
      <c r="T592" s="277"/>
      <c r="U592" s="277"/>
      <c r="V592" s="277"/>
      <c r="W592" s="277"/>
    </row>
    <row r="593" spans="7:23" s="278" customFormat="1"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277"/>
      <c r="T593" s="277"/>
      <c r="U593" s="277"/>
      <c r="V593" s="277"/>
      <c r="W593" s="277"/>
    </row>
    <row r="594" spans="7:23" s="278" customFormat="1"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277"/>
      <c r="T594" s="277"/>
      <c r="U594" s="277"/>
      <c r="V594" s="277"/>
      <c r="W594" s="277"/>
    </row>
    <row r="595" spans="7:23" s="278" customFormat="1"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277"/>
      <c r="T595" s="277"/>
      <c r="U595" s="277"/>
      <c r="V595" s="277"/>
      <c r="W595" s="277"/>
    </row>
    <row r="596" spans="7:23" s="278" customFormat="1"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277"/>
      <c r="T596" s="277"/>
      <c r="U596" s="277"/>
      <c r="V596" s="277"/>
      <c r="W596" s="277"/>
    </row>
    <row r="597" spans="7:23" s="278" customFormat="1"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277"/>
      <c r="T597" s="277"/>
      <c r="U597" s="277"/>
      <c r="V597" s="277"/>
      <c r="W597" s="277"/>
    </row>
    <row r="598" spans="7:23" s="278" customFormat="1"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277"/>
      <c r="T598" s="277"/>
      <c r="U598" s="277"/>
      <c r="V598" s="277"/>
      <c r="W598" s="277"/>
    </row>
    <row r="599" spans="7:23" s="278" customFormat="1"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277"/>
      <c r="T599" s="277"/>
      <c r="U599" s="277"/>
      <c r="V599" s="277"/>
      <c r="W599" s="277"/>
    </row>
    <row r="600" spans="7:23" s="278" customFormat="1"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277"/>
      <c r="T600" s="277"/>
      <c r="U600" s="277"/>
      <c r="V600" s="277"/>
      <c r="W600" s="277"/>
    </row>
    <row r="601" spans="7:23" s="278" customFormat="1"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277"/>
      <c r="T601" s="277"/>
      <c r="U601" s="277"/>
      <c r="V601" s="277"/>
      <c r="W601" s="277"/>
    </row>
    <row r="602" spans="7:23" s="278" customFormat="1"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277"/>
      <c r="T602" s="277"/>
      <c r="U602" s="277"/>
      <c r="V602" s="277"/>
      <c r="W602" s="277"/>
    </row>
    <row r="603" spans="7:23" s="278" customFormat="1"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277"/>
      <c r="T603" s="277"/>
      <c r="U603" s="277"/>
      <c r="V603" s="277"/>
      <c r="W603" s="277"/>
    </row>
    <row r="604" spans="7:23" s="278" customFormat="1"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277"/>
      <c r="T604" s="277"/>
      <c r="U604" s="277"/>
      <c r="V604" s="277"/>
      <c r="W604" s="277"/>
    </row>
    <row r="605" spans="7:23" s="278" customFormat="1"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277"/>
      <c r="T605" s="277"/>
      <c r="U605" s="277"/>
      <c r="V605" s="277"/>
      <c r="W605" s="277"/>
    </row>
    <row r="606" spans="7:23" s="278" customFormat="1"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277"/>
      <c r="T606" s="277"/>
      <c r="U606" s="277"/>
      <c r="V606" s="277"/>
      <c r="W606" s="277"/>
    </row>
    <row r="607" spans="7:23" s="278" customFormat="1"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277"/>
      <c r="T607" s="277"/>
      <c r="U607" s="277"/>
      <c r="V607" s="277"/>
      <c r="W607" s="277"/>
    </row>
    <row r="608" spans="7:23" s="278" customFormat="1"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277"/>
      <c r="T608" s="277"/>
      <c r="U608" s="277"/>
      <c r="V608" s="277"/>
      <c r="W608" s="277"/>
    </row>
    <row r="609" spans="7:23" s="278" customFormat="1"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277"/>
      <c r="T609" s="277"/>
      <c r="U609" s="277"/>
      <c r="V609" s="277"/>
      <c r="W609" s="277"/>
    </row>
    <row r="610" spans="7:23" s="278" customFormat="1"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277"/>
      <c r="T610" s="277"/>
      <c r="U610" s="277"/>
      <c r="V610" s="277"/>
      <c r="W610" s="277"/>
    </row>
    <row r="611" spans="7:23" s="278" customFormat="1"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277"/>
      <c r="T611" s="277"/>
      <c r="U611" s="277"/>
      <c r="V611" s="277"/>
      <c r="W611" s="277"/>
    </row>
    <row r="612" spans="7:23" s="278" customFormat="1"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277"/>
      <c r="T612" s="277"/>
      <c r="U612" s="277"/>
      <c r="V612" s="277"/>
      <c r="W612" s="277"/>
    </row>
    <row r="613" spans="7:23" s="278" customFormat="1"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277"/>
      <c r="T613" s="277"/>
      <c r="U613" s="277"/>
      <c r="V613" s="277"/>
      <c r="W613" s="277"/>
    </row>
    <row r="614" spans="7:23" s="278" customFormat="1"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277"/>
      <c r="T614" s="277"/>
      <c r="U614" s="277"/>
      <c r="V614" s="277"/>
      <c r="W614" s="277"/>
    </row>
    <row r="615" spans="7:23" s="278" customFormat="1"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277"/>
      <c r="T615" s="277"/>
      <c r="U615" s="277"/>
      <c r="V615" s="277"/>
      <c r="W615" s="277"/>
    </row>
    <row r="616" spans="7:23" s="278" customFormat="1"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277"/>
      <c r="T616" s="277"/>
      <c r="U616" s="277"/>
      <c r="V616" s="277"/>
      <c r="W616" s="277"/>
    </row>
    <row r="617" spans="7:23" s="278" customFormat="1"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277"/>
      <c r="T617" s="277"/>
      <c r="U617" s="277"/>
      <c r="V617" s="277"/>
      <c r="W617" s="277"/>
    </row>
    <row r="618" spans="7:23" s="278" customFormat="1"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277"/>
      <c r="T618" s="277"/>
      <c r="U618" s="277"/>
      <c r="V618" s="277"/>
      <c r="W618" s="277"/>
    </row>
    <row r="619" spans="7:23" s="278" customFormat="1"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277"/>
      <c r="T619" s="277"/>
      <c r="U619" s="277"/>
      <c r="V619" s="277"/>
      <c r="W619" s="277"/>
    </row>
    <row r="620" spans="7:23" s="278" customFormat="1"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277"/>
      <c r="T620" s="277"/>
      <c r="U620" s="277"/>
      <c r="V620" s="277"/>
      <c r="W620" s="277"/>
    </row>
    <row r="621" spans="7:23" s="278" customFormat="1"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277"/>
      <c r="T621" s="277"/>
      <c r="U621" s="277"/>
      <c r="V621" s="277"/>
      <c r="W621" s="277"/>
    </row>
    <row r="622" spans="7:23" s="278" customFormat="1"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277"/>
      <c r="T622" s="277"/>
      <c r="U622" s="277"/>
      <c r="V622" s="277"/>
      <c r="W622" s="277"/>
    </row>
    <row r="623" spans="7:23" s="278" customFormat="1"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277"/>
      <c r="T623" s="277"/>
      <c r="U623" s="277"/>
      <c r="V623" s="277"/>
      <c r="W623" s="277"/>
    </row>
    <row r="624" spans="7:23" s="278" customFormat="1"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277"/>
      <c r="T624" s="277"/>
      <c r="U624" s="277"/>
      <c r="V624" s="277"/>
      <c r="W624" s="277"/>
    </row>
    <row r="625" spans="7:23" s="278" customFormat="1"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</row>
    <row r="626" spans="7:23" s="278" customFormat="1"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277"/>
      <c r="T626" s="277"/>
      <c r="U626" s="277"/>
      <c r="V626" s="277"/>
      <c r="W626" s="277"/>
    </row>
    <row r="627" spans="7:23" s="278" customFormat="1"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277"/>
      <c r="T627" s="277"/>
      <c r="U627" s="277"/>
      <c r="V627" s="277"/>
      <c r="W627" s="277"/>
    </row>
    <row r="628" spans="7:23" s="278" customFormat="1"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277"/>
      <c r="T628" s="277"/>
      <c r="U628" s="277"/>
      <c r="V628" s="277"/>
      <c r="W628" s="277"/>
    </row>
    <row r="629" spans="7:23" s="278" customFormat="1"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277"/>
      <c r="T629" s="277"/>
      <c r="U629" s="277"/>
      <c r="V629" s="277"/>
      <c r="W629" s="277"/>
    </row>
    <row r="630" spans="7:23" s="278" customFormat="1"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277"/>
      <c r="T630" s="277"/>
      <c r="U630" s="277"/>
      <c r="V630" s="277"/>
      <c r="W630" s="277"/>
    </row>
    <row r="631" spans="7:23" s="278" customFormat="1"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277"/>
      <c r="T631" s="277"/>
      <c r="U631" s="277"/>
      <c r="V631" s="277"/>
      <c r="W631" s="277"/>
    </row>
    <row r="632" spans="7:23" s="278" customFormat="1"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277"/>
      <c r="T632" s="277"/>
      <c r="U632" s="277"/>
      <c r="V632" s="277"/>
      <c r="W632" s="277"/>
    </row>
    <row r="633" spans="7:23" s="278" customFormat="1"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277"/>
      <c r="T633" s="277"/>
      <c r="U633" s="277"/>
      <c r="V633" s="277"/>
      <c r="W633" s="277"/>
    </row>
    <row r="634" spans="7:23" s="278" customFormat="1"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277"/>
      <c r="T634" s="277"/>
      <c r="U634" s="277"/>
      <c r="V634" s="277"/>
      <c r="W634" s="277"/>
    </row>
    <row r="635" spans="7:23" s="278" customFormat="1"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277"/>
      <c r="T635" s="277"/>
      <c r="U635" s="277"/>
      <c r="V635" s="277"/>
      <c r="W635" s="277"/>
    </row>
    <row r="636" spans="7:23" s="278" customFormat="1"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277"/>
      <c r="T636" s="277"/>
      <c r="U636" s="277"/>
      <c r="V636" s="277"/>
      <c r="W636" s="277"/>
    </row>
    <row r="637" spans="7:23" s="278" customFormat="1"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277"/>
      <c r="T637" s="277"/>
      <c r="U637" s="277"/>
      <c r="V637" s="277"/>
      <c r="W637" s="277"/>
    </row>
    <row r="638" spans="7:23" s="278" customFormat="1"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</row>
    <row r="639" spans="7:23" s="278" customFormat="1"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277"/>
      <c r="T639" s="277"/>
      <c r="U639" s="277"/>
      <c r="V639" s="277"/>
      <c r="W639" s="277"/>
    </row>
    <row r="640" spans="7:23" s="278" customFormat="1"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277"/>
      <c r="T640" s="277"/>
      <c r="U640" s="277"/>
      <c r="V640" s="277"/>
      <c r="W640" s="277"/>
    </row>
    <row r="641" spans="7:23" s="278" customFormat="1"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277"/>
      <c r="T641" s="277"/>
      <c r="U641" s="277"/>
      <c r="V641" s="277"/>
      <c r="W641" s="277"/>
    </row>
    <row r="642" spans="7:23" s="278" customFormat="1"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277"/>
      <c r="T642" s="277"/>
      <c r="U642" s="277"/>
      <c r="V642" s="277"/>
      <c r="W642" s="277"/>
    </row>
    <row r="643" spans="7:23" s="278" customFormat="1"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277"/>
      <c r="T643" s="277"/>
      <c r="U643" s="277"/>
      <c r="V643" s="277"/>
      <c r="W643" s="277"/>
    </row>
    <row r="644" spans="7:23" s="278" customFormat="1"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</row>
    <row r="645" spans="7:23" s="278" customFormat="1"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277"/>
      <c r="T645" s="277"/>
      <c r="U645" s="277"/>
      <c r="V645" s="277"/>
      <c r="W645" s="277"/>
    </row>
    <row r="646" spans="7:23" s="278" customFormat="1"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277"/>
      <c r="T646" s="277"/>
      <c r="U646" s="277"/>
      <c r="V646" s="277"/>
      <c r="W646" s="277"/>
    </row>
    <row r="647" spans="7:23" s="278" customFormat="1"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277"/>
      <c r="T647" s="277"/>
      <c r="U647" s="277"/>
      <c r="V647" s="277"/>
      <c r="W647" s="277"/>
    </row>
    <row r="648" spans="7:23" s="278" customFormat="1"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277"/>
      <c r="T648" s="277"/>
      <c r="U648" s="277"/>
      <c r="V648" s="277"/>
      <c r="W648" s="277"/>
    </row>
    <row r="649" spans="7:23" s="278" customFormat="1"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277"/>
      <c r="T649" s="277"/>
      <c r="U649" s="277"/>
      <c r="V649" s="277"/>
      <c r="W649" s="277"/>
    </row>
    <row r="650" spans="7:23" s="278" customFormat="1"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277"/>
      <c r="T650" s="277"/>
      <c r="U650" s="277"/>
      <c r="V650" s="277"/>
      <c r="W650" s="277"/>
    </row>
    <row r="651" spans="7:23" s="278" customFormat="1"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277"/>
      <c r="T651" s="277"/>
      <c r="U651" s="277"/>
      <c r="V651" s="277"/>
      <c r="W651" s="277"/>
    </row>
    <row r="652" spans="7:23" s="278" customFormat="1"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277"/>
      <c r="T652" s="277"/>
      <c r="U652" s="277"/>
      <c r="V652" s="277"/>
      <c r="W652" s="277"/>
    </row>
    <row r="653" spans="7:23" s="278" customFormat="1"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277"/>
      <c r="T653" s="277"/>
      <c r="U653" s="277"/>
      <c r="V653" s="277"/>
      <c r="W653" s="277"/>
    </row>
    <row r="654" spans="7:23" s="278" customFormat="1"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277"/>
      <c r="T654" s="277"/>
      <c r="U654" s="277"/>
      <c r="V654" s="277"/>
      <c r="W654" s="277"/>
    </row>
    <row r="655" spans="7:23" s="278" customFormat="1"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277"/>
      <c r="T655" s="277"/>
      <c r="U655" s="277"/>
      <c r="V655" s="277"/>
      <c r="W655" s="277"/>
    </row>
    <row r="656" spans="7:23" s="278" customFormat="1"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277"/>
      <c r="T656" s="277"/>
      <c r="U656" s="277"/>
      <c r="V656" s="277"/>
      <c r="W656" s="277"/>
    </row>
    <row r="657" spans="7:23" s="278" customFormat="1"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277"/>
      <c r="T657" s="277"/>
      <c r="U657" s="277"/>
      <c r="V657" s="277"/>
      <c r="W657" s="277"/>
    </row>
    <row r="658" spans="7:23" s="278" customFormat="1"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277"/>
      <c r="T658" s="277"/>
      <c r="U658" s="277"/>
      <c r="V658" s="277"/>
      <c r="W658" s="277"/>
    </row>
    <row r="659" spans="7:23" s="278" customFormat="1"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277"/>
      <c r="T659" s="277"/>
      <c r="U659" s="277"/>
      <c r="V659" s="277"/>
      <c r="W659" s="277"/>
    </row>
    <row r="660" spans="7:23" s="278" customFormat="1"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277"/>
      <c r="T660" s="277"/>
      <c r="U660" s="277"/>
      <c r="V660" s="277"/>
      <c r="W660" s="277"/>
    </row>
    <row r="661" spans="7:23" s="278" customFormat="1"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277"/>
      <c r="T661" s="277"/>
      <c r="U661" s="277"/>
      <c r="V661" s="277"/>
      <c r="W661" s="277"/>
    </row>
    <row r="662" spans="7:23" s="278" customFormat="1"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277"/>
      <c r="T662" s="277"/>
      <c r="U662" s="277"/>
      <c r="V662" s="277"/>
      <c r="W662" s="277"/>
    </row>
    <row r="663" spans="7:23" s="278" customFormat="1"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277"/>
      <c r="T663" s="277"/>
      <c r="U663" s="277"/>
      <c r="V663" s="277"/>
      <c r="W663" s="277"/>
    </row>
    <row r="664" spans="7:23" s="278" customFormat="1"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277"/>
      <c r="T664" s="277"/>
      <c r="U664" s="277"/>
      <c r="V664" s="277"/>
      <c r="W664" s="277"/>
    </row>
    <row r="665" spans="7:23" s="278" customFormat="1"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277"/>
      <c r="T665" s="277"/>
      <c r="U665" s="277"/>
      <c r="V665" s="277"/>
      <c r="W665" s="277"/>
    </row>
    <row r="666" spans="7:23" s="278" customFormat="1"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277"/>
      <c r="T666" s="277"/>
      <c r="U666" s="277"/>
      <c r="V666" s="277"/>
      <c r="W666" s="277"/>
    </row>
    <row r="667" spans="7:23" s="278" customFormat="1"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277"/>
      <c r="T667" s="277"/>
      <c r="U667" s="277"/>
      <c r="V667" s="277"/>
      <c r="W667" s="277"/>
    </row>
    <row r="668" spans="7:23" s="278" customFormat="1"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277"/>
      <c r="T668" s="277"/>
      <c r="U668" s="277"/>
      <c r="V668" s="277"/>
      <c r="W668" s="277"/>
    </row>
    <row r="669" spans="7:23" s="278" customFormat="1"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277"/>
      <c r="T669" s="277"/>
      <c r="U669" s="277"/>
      <c r="V669" s="277"/>
      <c r="W669" s="277"/>
    </row>
    <row r="670" spans="7:23" s="278" customFormat="1"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277"/>
      <c r="T670" s="277"/>
      <c r="U670" s="277"/>
      <c r="V670" s="277"/>
      <c r="W670" s="277"/>
    </row>
    <row r="671" spans="7:23" s="278" customFormat="1"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277"/>
      <c r="T671" s="277"/>
      <c r="U671" s="277"/>
      <c r="V671" s="277"/>
      <c r="W671" s="277"/>
    </row>
    <row r="672" spans="7:23" s="278" customFormat="1"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277"/>
      <c r="T672" s="277"/>
      <c r="U672" s="277"/>
      <c r="V672" s="277"/>
      <c r="W672" s="277"/>
    </row>
    <row r="673" spans="7:23" s="278" customFormat="1"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277"/>
      <c r="T673" s="277"/>
      <c r="U673" s="277"/>
      <c r="V673" s="277"/>
      <c r="W673" s="277"/>
    </row>
    <row r="674" spans="7:23" s="278" customFormat="1"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277"/>
      <c r="T674" s="277"/>
      <c r="U674" s="277"/>
      <c r="V674" s="277"/>
      <c r="W674" s="277"/>
    </row>
    <row r="675" spans="7:23" s="278" customFormat="1"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277"/>
      <c r="T675" s="277"/>
      <c r="U675" s="277"/>
      <c r="V675" s="277"/>
      <c r="W675" s="277"/>
    </row>
    <row r="676" spans="7:23" s="278" customFormat="1"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277"/>
      <c r="T676" s="277"/>
      <c r="U676" s="277"/>
      <c r="V676" s="277"/>
      <c r="W676" s="277"/>
    </row>
    <row r="677" spans="7:23" s="278" customFormat="1"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277"/>
      <c r="T677" s="277"/>
      <c r="U677" s="277"/>
      <c r="V677" s="277"/>
      <c r="W677" s="277"/>
    </row>
    <row r="678" spans="7:23" s="278" customFormat="1"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277"/>
      <c r="T678" s="277"/>
      <c r="U678" s="277"/>
      <c r="V678" s="277"/>
      <c r="W678" s="277"/>
    </row>
    <row r="679" spans="7:23" s="278" customFormat="1"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277"/>
      <c r="T679" s="277"/>
      <c r="U679" s="277"/>
      <c r="V679" s="277"/>
      <c r="W679" s="277"/>
    </row>
    <row r="680" spans="7:23" s="278" customFormat="1"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277"/>
      <c r="T680" s="277"/>
      <c r="U680" s="277"/>
      <c r="V680" s="277"/>
      <c r="W680" s="277"/>
    </row>
    <row r="681" spans="7:23" s="278" customFormat="1"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277"/>
      <c r="T681" s="277"/>
      <c r="U681" s="277"/>
      <c r="V681" s="277"/>
      <c r="W681" s="277"/>
    </row>
    <row r="682" spans="7:23" s="278" customFormat="1"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277"/>
      <c r="T682" s="277"/>
      <c r="U682" s="277"/>
      <c r="V682" s="277"/>
      <c r="W682" s="277"/>
    </row>
    <row r="683" spans="7:23" s="278" customFormat="1"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277"/>
      <c r="T683" s="277"/>
      <c r="U683" s="277"/>
      <c r="V683" s="277"/>
      <c r="W683" s="277"/>
    </row>
    <row r="684" spans="7:23" s="278" customFormat="1"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277"/>
      <c r="T684" s="277"/>
      <c r="U684" s="277"/>
      <c r="V684" s="277"/>
      <c r="W684" s="277"/>
    </row>
    <row r="685" spans="7:23" s="278" customFormat="1"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277"/>
      <c r="T685" s="277"/>
      <c r="U685" s="277"/>
      <c r="V685" s="277"/>
      <c r="W685" s="277"/>
    </row>
  </sheetData>
  <sheetProtection algorithmName="SHA-512" hashValue="BJK7OpgKRMIcVfPPpdE1JDpZiajHN20IDT6b09NZt8TQhrm2b1UAtkApreeaZwBlOTTxAEd7fUl/SINOVCaqVQ==" saltValue="o/FXbG+LFWpDunH59Fipzg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116"/>
  <sheetViews>
    <sheetView tabSelected="1" zoomScale="80" zoomScaleNormal="80" workbookViewId="0">
      <pane xSplit="3" ySplit="14" topLeftCell="I19" activePane="bottomRight" state="frozen"/>
      <selection pane="bottomRight" activeCell="DT30" sqref="DT30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52.7109375" style="198" bestFit="1" customWidth="1"/>
    <col min="2" max="2" width="10.7109375" style="198" customWidth="1"/>
    <col min="3" max="3" width="1.7109375" style="196" customWidth="1"/>
    <col min="4" max="4" width="19.85546875" style="197" hidden="1" customWidth="1"/>
    <col min="5" max="7" width="19.85546875" style="198" hidden="1" customWidth="1"/>
    <col min="8" max="8" width="10.140625" style="198" hidden="1" customWidth="1" outlineLevel="1"/>
    <col min="9" max="9" width="3.42578125" style="196" customWidth="1" collapsed="1"/>
    <col min="10" max="10" width="5.7109375" style="198" customWidth="1"/>
    <col min="11" max="11" width="11" style="198" bestFit="1" customWidth="1"/>
    <col min="12" max="12" width="3.42578125" style="196" customWidth="1" collapsed="1"/>
    <col min="13" max="13" width="6.140625" style="198" customWidth="1"/>
    <col min="14" max="14" width="6.5703125" style="198" bestFit="1" customWidth="1"/>
    <col min="15" max="16" width="11.85546875" style="198" hidden="1" customWidth="1"/>
    <col min="17" max="17" width="1.7109375" style="196" customWidth="1"/>
    <col min="18" max="18" width="5.5703125" style="198" customWidth="1" outlineLevel="1"/>
    <col min="19" max="19" width="6" style="198" customWidth="1" outlineLevel="1"/>
    <col min="20" max="21" width="12.85546875" style="198" hidden="1" customWidth="1" outlineLevel="1"/>
    <col min="22" max="22" width="1.7109375" style="196" customWidth="1" outlineLevel="1"/>
    <col min="23" max="23" width="5.140625" style="198" customWidth="1" outlineLevel="1"/>
    <col min="24" max="24" width="5.5703125" style="198" customWidth="1" outlineLevel="1"/>
    <col min="25" max="26" width="11.85546875" style="198" hidden="1" customWidth="1" outlineLevel="1"/>
    <col min="27" max="27" width="1.7109375" style="196" customWidth="1" outlineLevel="1"/>
    <col min="28" max="28" width="5.85546875" style="198" customWidth="1" outlineLevel="1"/>
    <col min="29" max="29" width="6" style="198" customWidth="1" outlineLevel="1"/>
    <col min="30" max="31" width="11.28515625" style="198" hidden="1" customWidth="1" outlineLevel="1"/>
    <col min="32" max="32" width="1.7109375" style="198" customWidth="1" outlineLevel="1"/>
    <col min="33" max="33" width="3.85546875" style="198" hidden="1" customWidth="1" outlineLevel="1"/>
    <col min="34" max="34" width="4.85546875" style="198" hidden="1" customWidth="1" outlineLevel="1"/>
    <col min="35" max="36" width="11.140625" style="198" hidden="1" customWidth="1" outlineLevel="1"/>
    <col min="37" max="37" width="1.7109375" style="198" customWidth="1"/>
    <col min="38" max="38" width="7.140625" style="198" hidden="1" customWidth="1"/>
    <col min="39" max="39" width="10" style="305" hidden="1" customWidth="1"/>
    <col min="40" max="40" width="1.7109375" style="198" hidden="1" customWidth="1"/>
    <col min="41" max="41" width="9.28515625" style="198" hidden="1" customWidth="1"/>
    <col min="42" max="42" width="9.7109375" style="198" hidden="1" customWidth="1"/>
    <col min="43" max="44" width="11.85546875" style="198" hidden="1" customWidth="1"/>
    <col min="45" max="45" width="3.28515625" style="198" hidden="1" customWidth="1"/>
    <col min="46" max="46" width="5.140625" style="198" hidden="1" customWidth="1" outlineLevel="1"/>
    <col min="47" max="47" width="5.5703125" style="198" hidden="1" customWidth="1" outlineLevel="1"/>
    <col min="48" max="49" width="9.7109375" style="198" hidden="1" customWidth="1" outlineLevel="1"/>
    <col min="50" max="50" width="1.7109375" style="196" hidden="1" customWidth="1" outlineLevel="1"/>
    <col min="51" max="51" width="5.140625" style="198" hidden="1" customWidth="1" outlineLevel="1"/>
    <col min="52" max="52" width="5.5703125" style="198" hidden="1" customWidth="1" outlineLevel="1"/>
    <col min="53" max="54" width="9.7109375" style="198" hidden="1" customWidth="1" outlineLevel="1"/>
    <col min="55" max="55" width="1.7109375" style="196" hidden="1" customWidth="1" outlineLevel="1"/>
    <col min="56" max="57" width="5.42578125" style="198" hidden="1" customWidth="1" outlineLevel="1"/>
    <col min="58" max="59" width="9.7109375" style="198" hidden="1" customWidth="1" outlineLevel="1"/>
    <col min="60" max="60" width="1.7109375" style="198" hidden="1" customWidth="1" outlineLevel="1"/>
    <col min="61" max="61" width="3.85546875" style="198" hidden="1" customWidth="1" outlineLevel="1"/>
    <col min="62" max="62" width="5.42578125" style="198" hidden="1" customWidth="1" outlineLevel="1"/>
    <col min="63" max="64" width="9.7109375" style="198" hidden="1" customWidth="1" outlineLevel="1"/>
    <col min="65" max="65" width="1.7109375" style="198" customWidth="1" outlineLevel="1"/>
    <col min="66" max="66" width="1.7109375" style="198" customWidth="1"/>
    <col min="67" max="68" width="9.7109375" style="198" hidden="1" customWidth="1"/>
    <col min="69" max="69" width="11.5703125" style="198" hidden="1" customWidth="1"/>
    <col min="70" max="70" width="11.42578125" style="198" hidden="1" customWidth="1"/>
    <col min="71" max="71" width="2.5703125" style="198" hidden="1" customWidth="1"/>
    <col min="72" max="73" width="9.7109375" style="198" hidden="1" customWidth="1" outlineLevel="1"/>
    <col min="74" max="75" width="12" style="198" hidden="1" customWidth="1" outlineLevel="1"/>
    <col min="76" max="76" width="1.7109375" style="196" hidden="1" customWidth="1" outlineLevel="1"/>
    <col min="77" max="78" width="9.7109375" style="198" hidden="1" customWidth="1" outlineLevel="1"/>
    <col min="79" max="80" width="12.28515625" style="198" hidden="1" customWidth="1" outlineLevel="1"/>
    <col min="81" max="81" width="1.7109375" style="196" hidden="1" customWidth="1" outlineLevel="1"/>
    <col min="82" max="83" width="9.7109375" style="198" hidden="1" customWidth="1" outlineLevel="1"/>
    <col min="84" max="85" width="12" style="198" hidden="1" customWidth="1" outlineLevel="1"/>
    <col min="86" max="86" width="1.7109375" style="198" hidden="1" customWidth="1" outlineLevel="1"/>
    <col min="87" max="88" width="9.7109375" style="198" hidden="1" customWidth="1" outlineLevel="1"/>
    <col min="89" max="90" width="13.7109375" style="198" hidden="1" customWidth="1" outlineLevel="1"/>
    <col min="91" max="91" width="1.7109375" style="198" hidden="1" customWidth="1" collapsed="1"/>
    <col min="92" max="93" width="9.7109375" style="198" hidden="1" customWidth="1"/>
    <col min="94" max="94" width="11.28515625" style="198" hidden="1" customWidth="1"/>
    <col min="95" max="95" width="13.28515625" style="198" hidden="1" customWidth="1"/>
    <col min="96" max="96" width="8.85546875" style="198" hidden="1" customWidth="1"/>
    <col min="97" max="98" width="9.7109375" style="198" hidden="1" customWidth="1" outlineLevel="1"/>
    <col min="99" max="100" width="12.42578125" style="198" hidden="1" customWidth="1" outlineLevel="1"/>
    <col min="101" max="101" width="1.7109375" style="196" hidden="1" customWidth="1" outlineLevel="1"/>
    <col min="102" max="103" width="9.7109375" style="198" hidden="1" customWidth="1" outlineLevel="1"/>
    <col min="104" max="105" width="12.7109375" style="198" hidden="1" customWidth="1" outlineLevel="1"/>
    <col min="106" max="106" width="1.7109375" style="196" hidden="1" customWidth="1" outlineLevel="1"/>
    <col min="107" max="108" width="9.7109375" style="198" hidden="1" customWidth="1" outlineLevel="1"/>
    <col min="109" max="110" width="12.28515625" style="198" hidden="1" customWidth="1" outlineLevel="1"/>
    <col min="111" max="111" width="1.7109375" style="198" hidden="1" customWidth="1" outlineLevel="1"/>
    <col min="112" max="113" width="9.7109375" style="198" hidden="1" customWidth="1" outlineLevel="1"/>
    <col min="114" max="115" width="13.5703125" style="198" hidden="1" customWidth="1" outlineLevel="1"/>
    <col min="116" max="116" width="1.7109375" style="198" customWidth="1" collapsed="1"/>
    <col min="117" max="118" width="9.7109375" style="198" customWidth="1"/>
    <col min="119" max="119" width="13" style="198" hidden="1" customWidth="1"/>
    <col min="120" max="120" width="12.7109375" style="198" hidden="1" customWidth="1"/>
    <col min="121" max="16384" width="8.85546875" style="198"/>
  </cols>
  <sheetData>
    <row r="1" spans="1:120">
      <c r="A1" s="195" t="s">
        <v>41</v>
      </c>
      <c r="B1" s="195"/>
    </row>
    <row r="2" spans="1:120" ht="13.9" customHeight="1">
      <c r="A2" s="195"/>
      <c r="B2" s="195"/>
    </row>
    <row r="3" spans="1:120">
      <c r="A3" s="199" t="s">
        <v>42</v>
      </c>
      <c r="B3" s="199"/>
      <c r="D3" s="316" t="str">
        <f>+Opleidingseis!$C$5</f>
        <v>MBO | Maasland</v>
      </c>
      <c r="E3" s="316"/>
      <c r="F3" s="316"/>
      <c r="G3" s="316"/>
      <c r="H3" s="200"/>
      <c r="I3" s="200"/>
      <c r="L3" s="200"/>
      <c r="M3" s="200"/>
      <c r="N3" s="200"/>
      <c r="O3" s="200"/>
      <c r="P3" s="200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I3" s="228"/>
      <c r="AX3" s="198"/>
      <c r="BC3" s="198"/>
      <c r="BK3" s="228"/>
      <c r="BX3" s="198"/>
      <c r="CC3" s="198"/>
      <c r="CK3" s="228"/>
      <c r="CW3" s="198"/>
      <c r="DB3" s="198"/>
      <c r="DJ3" s="228"/>
    </row>
    <row r="4" spans="1:120">
      <c r="A4" s="199" t="s">
        <v>43</v>
      </c>
      <c r="B4" s="199"/>
      <c r="D4" s="316" t="str">
        <f>Examenprogramma!B3</f>
        <v>Maasland</v>
      </c>
      <c r="E4" s="316"/>
      <c r="F4" s="316"/>
      <c r="G4" s="316"/>
      <c r="H4" s="200"/>
      <c r="I4" s="200"/>
      <c r="L4" s="200"/>
      <c r="M4" s="200"/>
      <c r="N4" s="200"/>
      <c r="O4" s="200"/>
      <c r="P4" s="200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X4" s="198"/>
      <c r="BC4" s="198"/>
      <c r="BX4" s="198"/>
      <c r="CC4" s="198"/>
      <c r="CW4" s="198"/>
      <c r="DB4" s="198"/>
    </row>
    <row r="5" spans="1:120" ht="15" thickBot="1">
      <c r="A5" s="199" t="s">
        <v>2</v>
      </c>
      <c r="B5" s="199"/>
      <c r="D5" s="316" t="str">
        <f>Opleidingseis!F3</f>
        <v xml:space="preserve">Medewerker natuur water en recreatie </v>
      </c>
      <c r="E5" s="316"/>
      <c r="F5" s="316"/>
      <c r="G5" s="316"/>
      <c r="H5" s="200"/>
      <c r="I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</row>
    <row r="6" spans="1:120" ht="15" thickBot="1">
      <c r="A6" s="199" t="s">
        <v>1</v>
      </c>
      <c r="B6" s="199"/>
      <c r="D6" s="316" t="s">
        <v>44</v>
      </c>
      <c r="E6" s="316"/>
      <c r="F6" s="316"/>
      <c r="G6" s="316"/>
      <c r="H6" s="200"/>
      <c r="I6" s="200"/>
      <c r="L6" s="200"/>
      <c r="M6" s="200"/>
      <c r="N6" s="200"/>
      <c r="O6" s="200"/>
      <c r="P6" s="200"/>
      <c r="Q6" s="200"/>
      <c r="R6" s="345" t="s">
        <v>45</v>
      </c>
      <c r="S6" s="346"/>
      <c r="T6" s="346"/>
      <c r="U6" s="346"/>
      <c r="V6" s="347"/>
      <c r="W6" s="200"/>
      <c r="X6" s="200"/>
      <c r="Y6" s="200"/>
      <c r="Z6" s="200"/>
      <c r="AA6" s="200"/>
      <c r="AB6" s="200"/>
      <c r="AC6" s="200"/>
      <c r="AD6" s="200"/>
      <c r="AE6" s="200"/>
      <c r="AT6" s="345" t="s">
        <v>45</v>
      </c>
      <c r="AU6" s="346"/>
      <c r="AV6" s="346"/>
      <c r="AW6" s="346"/>
      <c r="AX6" s="346"/>
      <c r="AY6" s="347"/>
      <c r="AZ6" s="227"/>
      <c r="BA6" s="227"/>
      <c r="BB6" s="227"/>
      <c r="BC6" s="227"/>
      <c r="BD6" s="227"/>
      <c r="BE6" s="227"/>
      <c r="BF6" s="227"/>
      <c r="BG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</row>
    <row r="7" spans="1:120" ht="15" thickBot="1">
      <c r="A7" s="199" t="s">
        <v>9</v>
      </c>
      <c r="B7" s="199"/>
      <c r="D7" s="316" t="str">
        <f>Opleidingseis!H5</f>
        <v>Groene ruimte 23171 (Medewerker natuur, water en recreatie)</v>
      </c>
      <c r="E7" s="316"/>
      <c r="F7" s="316"/>
      <c r="G7" s="316"/>
      <c r="H7" s="200"/>
      <c r="I7" s="200"/>
      <c r="L7" s="200"/>
      <c r="M7" s="200"/>
      <c r="N7" s="200"/>
      <c r="O7" s="200"/>
      <c r="P7" s="200"/>
      <c r="Q7" s="200"/>
      <c r="R7" s="200"/>
      <c r="S7" s="200" t="s">
        <v>46</v>
      </c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T7" s="200"/>
      <c r="AU7" s="200"/>
      <c r="AV7" s="200"/>
      <c r="AW7" s="200"/>
      <c r="AX7" s="200"/>
      <c r="AY7" s="227"/>
      <c r="AZ7" s="227"/>
      <c r="BA7" s="227"/>
      <c r="BB7" s="227"/>
      <c r="BC7" s="227"/>
      <c r="BD7" s="227"/>
      <c r="BE7" s="227"/>
      <c r="BF7" s="227"/>
      <c r="BG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</row>
    <row r="8" spans="1:120" ht="15" thickBot="1">
      <c r="A8" s="199" t="s">
        <v>8</v>
      </c>
      <c r="B8" s="199"/>
      <c r="D8" s="316">
        <f>Opleidingseis!F5</f>
        <v>25453</v>
      </c>
      <c r="E8" s="316"/>
      <c r="F8" s="316"/>
      <c r="G8" s="316"/>
      <c r="H8" s="200"/>
      <c r="I8" s="200"/>
      <c r="L8" s="200"/>
      <c r="M8" s="200"/>
      <c r="N8" s="200"/>
      <c r="O8" s="200"/>
      <c r="P8" s="200"/>
      <c r="Q8" s="200"/>
      <c r="R8" s="345" t="s">
        <v>47</v>
      </c>
      <c r="S8" s="346"/>
      <c r="T8" s="346"/>
      <c r="U8" s="346"/>
      <c r="V8" s="347"/>
      <c r="W8" s="200"/>
      <c r="X8" s="200"/>
      <c r="Y8" s="200"/>
      <c r="Z8" s="200"/>
      <c r="AA8" s="200"/>
      <c r="AB8" s="200"/>
      <c r="AC8" s="200"/>
      <c r="AD8" s="200"/>
      <c r="AE8" s="200"/>
      <c r="AT8" s="345" t="s">
        <v>48</v>
      </c>
      <c r="AU8" s="346"/>
      <c r="AV8" s="346"/>
      <c r="AW8" s="346"/>
      <c r="AX8" s="346"/>
      <c r="AY8" s="347"/>
      <c r="AZ8" s="227"/>
      <c r="BA8" s="227"/>
      <c r="BB8" s="227"/>
      <c r="BC8" s="227"/>
      <c r="BD8" s="227"/>
      <c r="BE8" s="227"/>
      <c r="BF8" s="227"/>
      <c r="BG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</row>
    <row r="9" spans="1:120">
      <c r="A9" s="199" t="s">
        <v>12</v>
      </c>
      <c r="B9" s="199"/>
      <c r="D9" s="316" t="str">
        <f>Opleidingseis!C7</f>
        <v>BBL</v>
      </c>
      <c r="E9" s="316"/>
      <c r="F9" s="316"/>
      <c r="G9" s="316"/>
      <c r="H9" s="200"/>
      <c r="I9" s="200"/>
      <c r="L9" s="200"/>
      <c r="M9" s="200"/>
      <c r="N9" s="200"/>
      <c r="O9" s="200"/>
      <c r="P9" s="200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X9" s="198"/>
      <c r="BC9" s="198"/>
      <c r="BX9" s="198"/>
      <c r="CC9" s="198"/>
      <c r="CW9" s="198"/>
      <c r="DB9" s="198"/>
    </row>
    <row r="10" spans="1:120">
      <c r="A10" s="199" t="s">
        <v>13</v>
      </c>
      <c r="B10" s="199"/>
      <c r="D10" s="316">
        <f>Opleidingseis!D7</f>
        <v>2</v>
      </c>
      <c r="E10" s="316"/>
      <c r="F10" s="316"/>
      <c r="G10" s="316"/>
      <c r="H10" s="200"/>
      <c r="I10" s="200"/>
      <c r="L10" s="200"/>
      <c r="M10" s="279"/>
      <c r="N10" s="279"/>
      <c r="O10" s="279"/>
      <c r="P10" s="279"/>
      <c r="Q10" s="205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30"/>
      <c r="AG10" s="230"/>
      <c r="AH10" s="230"/>
      <c r="AI10" s="230"/>
      <c r="AJ10" s="230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1"/>
      <c r="CO10" s="241"/>
      <c r="CP10" s="241"/>
      <c r="CQ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M10" s="291"/>
      <c r="DN10" s="291"/>
      <c r="DO10" s="291"/>
      <c r="DP10" s="291"/>
    </row>
    <row r="11" spans="1:120">
      <c r="A11" s="199" t="s">
        <v>49</v>
      </c>
      <c r="D11" s="316">
        <f>Opleidingseis!D5</f>
        <v>2</v>
      </c>
      <c r="E11" s="316"/>
      <c r="F11" s="316"/>
      <c r="G11" s="316"/>
      <c r="H11" s="200"/>
      <c r="I11" s="200"/>
      <c r="L11" s="200"/>
      <c r="M11" s="200"/>
      <c r="N11" s="200"/>
      <c r="O11" s="200"/>
      <c r="P11" s="200"/>
      <c r="R11" s="198">
        <v>11</v>
      </c>
      <c r="W11" s="198">
        <v>12</v>
      </c>
      <c r="AB11" s="198">
        <v>5</v>
      </c>
      <c r="AG11" s="198">
        <v>4</v>
      </c>
      <c r="AT11" s="198">
        <v>11</v>
      </c>
      <c r="AY11" s="198">
        <v>12</v>
      </c>
      <c r="BD11" s="198">
        <v>5</v>
      </c>
    </row>
    <row r="12" spans="1:120" s="280" customFormat="1" ht="14.45" customHeight="1">
      <c r="A12" s="396"/>
      <c r="B12" s="367" t="s">
        <v>50</v>
      </c>
      <c r="C12" s="201"/>
      <c r="D12" s="361" t="s">
        <v>51</v>
      </c>
      <c r="E12" s="364" t="s">
        <v>51</v>
      </c>
      <c r="F12" s="364" t="s">
        <v>51</v>
      </c>
      <c r="G12" s="364" t="s">
        <v>51</v>
      </c>
      <c r="H12" s="364" t="s">
        <v>51</v>
      </c>
      <c r="I12" s="201"/>
      <c r="J12" s="303" t="s">
        <v>52</v>
      </c>
      <c r="K12" s="303" t="s">
        <v>53</v>
      </c>
      <c r="L12" s="201"/>
      <c r="M12" s="358" t="s">
        <v>54</v>
      </c>
      <c r="N12" s="358"/>
      <c r="O12" s="358"/>
      <c r="P12" s="303">
        <v>1</v>
      </c>
      <c r="Q12" s="201"/>
      <c r="R12" s="397" t="s">
        <v>55</v>
      </c>
      <c r="S12" s="398"/>
      <c r="T12" s="398"/>
      <c r="U12" s="399" t="s">
        <v>56</v>
      </c>
      <c r="V12" s="201"/>
      <c r="W12" s="397" t="s">
        <v>57</v>
      </c>
      <c r="X12" s="398"/>
      <c r="Y12" s="398"/>
      <c r="Z12" s="399" t="s">
        <v>58</v>
      </c>
      <c r="AA12" s="201"/>
      <c r="AB12" s="397" t="s">
        <v>59</v>
      </c>
      <c r="AC12" s="398"/>
      <c r="AD12" s="398"/>
      <c r="AE12" s="399" t="s">
        <v>60</v>
      </c>
      <c r="AF12" s="231"/>
      <c r="AG12" s="397" t="s">
        <v>61</v>
      </c>
      <c r="AH12" s="398"/>
      <c r="AI12" s="398"/>
      <c r="AJ12" s="399" t="s">
        <v>62</v>
      </c>
      <c r="AK12" s="231"/>
      <c r="AL12" s="304" t="s">
        <v>52</v>
      </c>
      <c r="AM12" s="306" t="s">
        <v>53</v>
      </c>
      <c r="AN12" s="231"/>
      <c r="AO12" s="400" t="s">
        <v>63</v>
      </c>
      <c r="AP12" s="401"/>
      <c r="AQ12" s="401"/>
      <c r="AR12" s="402">
        <v>2</v>
      </c>
      <c r="AS12" s="201"/>
      <c r="AT12" s="400" t="s">
        <v>55</v>
      </c>
      <c r="AU12" s="401"/>
      <c r="AV12" s="401"/>
      <c r="AW12" s="402" t="s">
        <v>64</v>
      </c>
      <c r="AX12" s="201"/>
      <c r="AY12" s="400" t="s">
        <v>57</v>
      </c>
      <c r="AZ12" s="401"/>
      <c r="BA12" s="401"/>
      <c r="BB12" s="402" t="s">
        <v>65</v>
      </c>
      <c r="BC12" s="201"/>
      <c r="BD12" s="400" t="s">
        <v>59</v>
      </c>
      <c r="BE12" s="401"/>
      <c r="BF12" s="401"/>
      <c r="BG12" s="402" t="s">
        <v>66</v>
      </c>
      <c r="BH12" s="231"/>
      <c r="BI12" s="400" t="s">
        <v>61</v>
      </c>
      <c r="BJ12" s="401"/>
      <c r="BK12" s="401"/>
      <c r="BL12" s="402" t="s">
        <v>67</v>
      </c>
      <c r="BM12" s="231"/>
      <c r="BN12" s="231"/>
      <c r="BO12" s="403" t="s">
        <v>68</v>
      </c>
      <c r="BP12" s="404"/>
      <c r="BQ12" s="404"/>
      <c r="BR12" s="405">
        <v>3</v>
      </c>
      <c r="BS12" s="201"/>
      <c r="BT12" s="403" t="s">
        <v>69</v>
      </c>
      <c r="BU12" s="404"/>
      <c r="BV12" s="404"/>
      <c r="BW12" s="405" t="s">
        <v>70</v>
      </c>
      <c r="BX12" s="201"/>
      <c r="BY12" s="403" t="s">
        <v>69</v>
      </c>
      <c r="BZ12" s="404"/>
      <c r="CA12" s="404"/>
      <c r="CB12" s="405" t="s">
        <v>71</v>
      </c>
      <c r="CC12" s="201"/>
      <c r="CD12" s="403" t="s">
        <v>69</v>
      </c>
      <c r="CE12" s="404"/>
      <c r="CF12" s="404"/>
      <c r="CG12" s="405" t="s">
        <v>72</v>
      </c>
      <c r="CH12" s="231"/>
      <c r="CI12" s="403" t="str">
        <f>+CD12</f>
        <v>Periode</v>
      </c>
      <c r="CJ12" s="404"/>
      <c r="CK12" s="404"/>
      <c r="CL12" s="405" t="s">
        <v>73</v>
      </c>
      <c r="CM12" s="231"/>
      <c r="CN12" s="406" t="s">
        <v>74</v>
      </c>
      <c r="CO12" s="407"/>
      <c r="CP12" s="407"/>
      <c r="CQ12" s="408">
        <v>4</v>
      </c>
      <c r="CS12" s="406" t="s">
        <v>69</v>
      </c>
      <c r="CT12" s="407"/>
      <c r="CU12" s="407"/>
      <c r="CV12" s="408" t="s">
        <v>75</v>
      </c>
      <c r="CW12" s="201"/>
      <c r="CX12" s="406" t="s">
        <v>69</v>
      </c>
      <c r="CY12" s="407"/>
      <c r="CZ12" s="407"/>
      <c r="DA12" s="408" t="s">
        <v>76</v>
      </c>
      <c r="DB12" s="201"/>
      <c r="DC12" s="406" t="s">
        <v>69</v>
      </c>
      <c r="DD12" s="407"/>
      <c r="DE12" s="407"/>
      <c r="DF12" s="408" t="s">
        <v>77</v>
      </c>
      <c r="DG12" s="231"/>
      <c r="DH12" s="406" t="str">
        <f>+DC12</f>
        <v>Periode</v>
      </c>
      <c r="DI12" s="407"/>
      <c r="DJ12" s="407"/>
      <c r="DK12" s="408" t="s">
        <v>78</v>
      </c>
      <c r="DL12" s="231"/>
      <c r="DM12" s="409" t="s">
        <v>79</v>
      </c>
      <c r="DN12" s="410"/>
      <c r="DO12" s="410"/>
      <c r="DP12" s="411"/>
    </row>
    <row r="13" spans="1:120" s="280" customFormat="1" ht="14.45" customHeight="1">
      <c r="A13" s="359" t="s">
        <v>80</v>
      </c>
      <c r="B13" s="368"/>
      <c r="C13" s="202"/>
      <c r="D13" s="362"/>
      <c r="E13" s="365"/>
      <c r="F13" s="365"/>
      <c r="G13" s="365"/>
      <c r="H13" s="365"/>
      <c r="I13" s="202"/>
      <c r="J13" s="233"/>
      <c r="K13" s="233"/>
      <c r="L13" s="202"/>
      <c r="M13" s="356" t="s">
        <v>21</v>
      </c>
      <c r="N13" s="356" t="s">
        <v>22</v>
      </c>
      <c r="O13" s="356" t="s">
        <v>81</v>
      </c>
      <c r="P13" s="356" t="s">
        <v>82</v>
      </c>
      <c r="Q13" s="232"/>
      <c r="R13" s="356" t="s">
        <v>21</v>
      </c>
      <c r="S13" s="356" t="s">
        <v>22</v>
      </c>
      <c r="T13" s="356" t="s">
        <v>81</v>
      </c>
      <c r="U13" s="356" t="s">
        <v>82</v>
      </c>
      <c r="V13" s="232"/>
      <c r="W13" s="356" t="s">
        <v>21</v>
      </c>
      <c r="X13" s="356" t="s">
        <v>22</v>
      </c>
      <c r="Y13" s="356" t="s">
        <v>81</v>
      </c>
      <c r="Z13" s="356" t="s">
        <v>82</v>
      </c>
      <c r="AA13" s="232"/>
      <c r="AB13" s="356" t="s">
        <v>21</v>
      </c>
      <c r="AC13" s="356" t="s">
        <v>22</v>
      </c>
      <c r="AD13" s="356" t="s">
        <v>81</v>
      </c>
      <c r="AE13" s="356" t="s">
        <v>82</v>
      </c>
      <c r="AF13" s="233"/>
      <c r="AG13" s="356" t="s">
        <v>21</v>
      </c>
      <c r="AH13" s="356" t="s">
        <v>22</v>
      </c>
      <c r="AI13" s="356" t="s">
        <v>81</v>
      </c>
      <c r="AJ13" s="356" t="s">
        <v>82</v>
      </c>
      <c r="AK13" s="233"/>
      <c r="AL13" s="233"/>
      <c r="AM13" s="307"/>
      <c r="AN13" s="233"/>
      <c r="AO13" s="349" t="s">
        <v>21</v>
      </c>
      <c r="AP13" s="349" t="s">
        <v>22</v>
      </c>
      <c r="AQ13" s="349" t="s">
        <v>81</v>
      </c>
      <c r="AR13" s="349" t="s">
        <v>82</v>
      </c>
      <c r="AS13" s="232"/>
      <c r="AT13" s="349" t="s">
        <v>21</v>
      </c>
      <c r="AU13" s="349" t="s">
        <v>22</v>
      </c>
      <c r="AV13" s="349" t="s">
        <v>81</v>
      </c>
      <c r="AW13" s="349" t="s">
        <v>82</v>
      </c>
      <c r="AX13" s="232"/>
      <c r="AY13" s="349" t="s">
        <v>21</v>
      </c>
      <c r="AZ13" s="349" t="s">
        <v>22</v>
      </c>
      <c r="BA13" s="349" t="s">
        <v>81</v>
      </c>
      <c r="BB13" s="349" t="s">
        <v>82</v>
      </c>
      <c r="BC13" s="232"/>
      <c r="BD13" s="349" t="s">
        <v>21</v>
      </c>
      <c r="BE13" s="349" t="s">
        <v>22</v>
      </c>
      <c r="BF13" s="349" t="s">
        <v>81</v>
      </c>
      <c r="BG13" s="349" t="s">
        <v>82</v>
      </c>
      <c r="BH13" s="233"/>
      <c r="BI13" s="349" t="s">
        <v>21</v>
      </c>
      <c r="BJ13" s="349" t="s">
        <v>22</v>
      </c>
      <c r="BK13" s="349" t="s">
        <v>81</v>
      </c>
      <c r="BL13" s="349" t="s">
        <v>82</v>
      </c>
      <c r="BM13" s="233"/>
      <c r="BN13" s="233"/>
      <c r="BO13" s="357" t="s">
        <v>21</v>
      </c>
      <c r="BP13" s="357" t="s">
        <v>22</v>
      </c>
      <c r="BQ13" s="357" t="s">
        <v>81</v>
      </c>
      <c r="BR13" s="357" t="s">
        <v>82</v>
      </c>
      <c r="BS13" s="232"/>
      <c r="BT13" s="357" t="s">
        <v>21</v>
      </c>
      <c r="BU13" s="357" t="s">
        <v>22</v>
      </c>
      <c r="BV13" s="357" t="s">
        <v>81</v>
      </c>
      <c r="BW13" s="357" t="s">
        <v>82</v>
      </c>
      <c r="BX13" s="232"/>
      <c r="BY13" s="357" t="s">
        <v>21</v>
      </c>
      <c r="BZ13" s="357" t="s">
        <v>22</v>
      </c>
      <c r="CA13" s="357" t="s">
        <v>81</v>
      </c>
      <c r="CB13" s="357" t="s">
        <v>82</v>
      </c>
      <c r="CC13" s="232"/>
      <c r="CD13" s="357" t="s">
        <v>21</v>
      </c>
      <c r="CE13" s="357" t="s">
        <v>22</v>
      </c>
      <c r="CF13" s="357" t="s">
        <v>81</v>
      </c>
      <c r="CG13" s="357" t="s">
        <v>82</v>
      </c>
      <c r="CH13" s="233"/>
      <c r="CI13" s="357" t="s">
        <v>21</v>
      </c>
      <c r="CJ13" s="357" t="s">
        <v>22</v>
      </c>
      <c r="CK13" s="357" t="s">
        <v>81</v>
      </c>
      <c r="CL13" s="357" t="s">
        <v>82</v>
      </c>
      <c r="CM13" s="233"/>
      <c r="CN13" s="348" t="s">
        <v>21</v>
      </c>
      <c r="CO13" s="348" t="s">
        <v>22</v>
      </c>
      <c r="CP13" s="348" t="s">
        <v>81</v>
      </c>
      <c r="CQ13" s="348" t="s">
        <v>82</v>
      </c>
      <c r="CS13" s="348" t="s">
        <v>21</v>
      </c>
      <c r="CT13" s="348" t="s">
        <v>22</v>
      </c>
      <c r="CU13" s="348" t="s">
        <v>81</v>
      </c>
      <c r="CV13" s="348" t="s">
        <v>82</v>
      </c>
      <c r="CW13" s="232"/>
      <c r="CX13" s="348" t="s">
        <v>21</v>
      </c>
      <c r="CY13" s="348" t="s">
        <v>22</v>
      </c>
      <c r="CZ13" s="348" t="s">
        <v>81</v>
      </c>
      <c r="DA13" s="348" t="s">
        <v>82</v>
      </c>
      <c r="DB13" s="232"/>
      <c r="DC13" s="348" t="s">
        <v>21</v>
      </c>
      <c r="DD13" s="348" t="s">
        <v>22</v>
      </c>
      <c r="DE13" s="348" t="s">
        <v>81</v>
      </c>
      <c r="DF13" s="348" t="s">
        <v>82</v>
      </c>
      <c r="DG13" s="233"/>
      <c r="DH13" s="348" t="s">
        <v>21</v>
      </c>
      <c r="DI13" s="348" t="s">
        <v>22</v>
      </c>
      <c r="DJ13" s="348" t="s">
        <v>81</v>
      </c>
      <c r="DK13" s="348" t="s">
        <v>82</v>
      </c>
      <c r="DL13" s="233"/>
      <c r="DM13" s="369" t="s">
        <v>21</v>
      </c>
      <c r="DN13" s="369" t="s">
        <v>22</v>
      </c>
      <c r="DO13" s="369" t="s">
        <v>81</v>
      </c>
      <c r="DP13" s="369" t="s">
        <v>82</v>
      </c>
    </row>
    <row r="14" spans="1:120" s="234" customFormat="1" ht="12">
      <c r="A14" s="360"/>
      <c r="B14" s="368"/>
      <c r="C14" s="203"/>
      <c r="D14" s="363"/>
      <c r="E14" s="366"/>
      <c r="F14" s="366"/>
      <c r="G14" s="366"/>
      <c r="H14" s="366"/>
      <c r="I14" s="203"/>
      <c r="L14" s="203"/>
      <c r="M14" s="356"/>
      <c r="N14" s="356"/>
      <c r="O14" s="356"/>
      <c r="P14" s="356"/>
      <c r="Q14" s="203"/>
      <c r="R14" s="356"/>
      <c r="S14" s="356"/>
      <c r="T14" s="356"/>
      <c r="U14" s="356"/>
      <c r="V14" s="203"/>
      <c r="W14" s="356"/>
      <c r="X14" s="356"/>
      <c r="Y14" s="356"/>
      <c r="Z14" s="356"/>
      <c r="AA14" s="203"/>
      <c r="AB14" s="356"/>
      <c r="AC14" s="356"/>
      <c r="AD14" s="356"/>
      <c r="AE14" s="356"/>
      <c r="AG14" s="356"/>
      <c r="AH14" s="356"/>
      <c r="AI14" s="356"/>
      <c r="AJ14" s="356"/>
      <c r="AM14" s="308"/>
      <c r="AO14" s="349"/>
      <c r="AP14" s="349"/>
      <c r="AQ14" s="349"/>
      <c r="AR14" s="349"/>
      <c r="AS14" s="203"/>
      <c r="AT14" s="349"/>
      <c r="AU14" s="349"/>
      <c r="AV14" s="349"/>
      <c r="AW14" s="349"/>
      <c r="AX14" s="203"/>
      <c r="AY14" s="349"/>
      <c r="AZ14" s="349"/>
      <c r="BA14" s="349"/>
      <c r="BB14" s="349"/>
      <c r="BC14" s="203"/>
      <c r="BD14" s="349"/>
      <c r="BE14" s="349"/>
      <c r="BF14" s="349"/>
      <c r="BG14" s="349"/>
      <c r="BI14" s="349"/>
      <c r="BJ14" s="349"/>
      <c r="BK14" s="349"/>
      <c r="BL14" s="349"/>
      <c r="BO14" s="357"/>
      <c r="BP14" s="357"/>
      <c r="BQ14" s="357"/>
      <c r="BR14" s="357"/>
      <c r="BS14" s="203"/>
      <c r="BT14" s="357"/>
      <c r="BU14" s="357"/>
      <c r="BV14" s="357"/>
      <c r="BW14" s="357"/>
      <c r="BX14" s="203"/>
      <c r="BY14" s="357"/>
      <c r="BZ14" s="357"/>
      <c r="CA14" s="357"/>
      <c r="CB14" s="357"/>
      <c r="CC14" s="203"/>
      <c r="CD14" s="357"/>
      <c r="CE14" s="357"/>
      <c r="CF14" s="357"/>
      <c r="CG14" s="357"/>
      <c r="CI14" s="357"/>
      <c r="CJ14" s="357"/>
      <c r="CK14" s="357"/>
      <c r="CL14" s="357"/>
      <c r="CN14" s="348"/>
      <c r="CO14" s="348"/>
      <c r="CP14" s="348"/>
      <c r="CQ14" s="348"/>
      <c r="CS14" s="348"/>
      <c r="CT14" s="348"/>
      <c r="CU14" s="348"/>
      <c r="CV14" s="348"/>
      <c r="CW14" s="203"/>
      <c r="CX14" s="348"/>
      <c r="CY14" s="348"/>
      <c r="CZ14" s="348"/>
      <c r="DA14" s="348"/>
      <c r="DB14" s="203"/>
      <c r="DC14" s="348"/>
      <c r="DD14" s="348"/>
      <c r="DE14" s="348"/>
      <c r="DF14" s="348"/>
      <c r="DH14" s="348"/>
      <c r="DI14" s="348"/>
      <c r="DJ14" s="348"/>
      <c r="DK14" s="348"/>
      <c r="DM14" s="369"/>
      <c r="DN14" s="369"/>
      <c r="DO14" s="369"/>
      <c r="DP14" s="369"/>
    </row>
    <row r="15" spans="1:120" s="196" customFormat="1">
      <c r="A15" s="204"/>
      <c r="B15" s="204"/>
      <c r="D15" s="205"/>
      <c r="AM15" s="309"/>
    </row>
    <row r="16" spans="1:120" s="235" customFormat="1" ht="28.9">
      <c r="A16" s="206" t="s">
        <v>83</v>
      </c>
      <c r="B16" s="207" t="s">
        <v>50</v>
      </c>
      <c r="C16" s="208"/>
      <c r="D16" s="209"/>
      <c r="E16" s="210"/>
      <c r="F16" s="210"/>
      <c r="G16" s="210"/>
      <c r="H16" s="210"/>
      <c r="I16" s="208"/>
      <c r="L16" s="208"/>
      <c r="M16" s="225"/>
      <c r="N16" s="225"/>
      <c r="O16" s="225"/>
      <c r="P16" s="225"/>
      <c r="Q16" s="208"/>
      <c r="R16" s="225"/>
      <c r="S16" s="225"/>
      <c r="T16" s="225"/>
      <c r="U16" s="225"/>
      <c r="V16" s="208"/>
      <c r="W16" s="225"/>
      <c r="X16" s="225"/>
      <c r="Y16" s="225"/>
      <c r="Z16" s="225"/>
      <c r="AA16" s="208"/>
      <c r="AB16" s="225"/>
      <c r="AC16" s="225"/>
      <c r="AD16" s="225"/>
      <c r="AE16" s="225"/>
      <c r="AG16" s="236"/>
      <c r="AH16" s="236"/>
      <c r="AI16" s="236"/>
      <c r="AJ16" s="236"/>
      <c r="AM16" s="310"/>
      <c r="AO16" s="225"/>
      <c r="AP16" s="225"/>
      <c r="AQ16" s="225"/>
      <c r="AR16" s="225"/>
      <c r="AS16" s="208"/>
      <c r="AT16" s="225"/>
      <c r="AU16" s="225"/>
      <c r="AV16" s="225"/>
      <c r="AW16" s="225"/>
      <c r="AX16" s="208"/>
      <c r="AY16" s="225"/>
      <c r="AZ16" s="225"/>
      <c r="BA16" s="225"/>
      <c r="BB16" s="225"/>
      <c r="BC16" s="208"/>
      <c r="BD16" s="225"/>
      <c r="BE16" s="225"/>
      <c r="BF16" s="225"/>
      <c r="BG16" s="225"/>
      <c r="BI16" s="236"/>
      <c r="BJ16" s="236"/>
      <c r="BK16" s="236"/>
      <c r="BL16" s="236"/>
      <c r="BO16" s="225"/>
      <c r="BP16" s="225"/>
      <c r="BQ16" s="225"/>
      <c r="BR16" s="225"/>
      <c r="BS16" s="208"/>
      <c r="BT16" s="225"/>
      <c r="BU16" s="225"/>
      <c r="BV16" s="225"/>
      <c r="BW16" s="225"/>
      <c r="BX16" s="208"/>
      <c r="BY16" s="225"/>
      <c r="BZ16" s="225"/>
      <c r="CA16" s="225"/>
      <c r="CB16" s="225"/>
      <c r="CC16" s="208"/>
      <c r="CD16" s="225"/>
      <c r="CE16" s="225"/>
      <c r="CF16" s="225"/>
      <c r="CG16" s="225"/>
      <c r="CI16" s="236"/>
      <c r="CJ16" s="236"/>
      <c r="CK16" s="236"/>
      <c r="CL16" s="236"/>
      <c r="CN16" s="236"/>
      <c r="CO16" s="236"/>
      <c r="CP16" s="236"/>
      <c r="CQ16" s="236"/>
      <c r="CS16" s="225"/>
      <c r="CT16" s="225"/>
      <c r="CU16" s="225"/>
      <c r="CV16" s="225"/>
      <c r="CW16" s="208"/>
      <c r="CX16" s="225"/>
      <c r="CY16" s="225"/>
      <c r="CZ16" s="225"/>
      <c r="DA16" s="225"/>
      <c r="DB16" s="208"/>
      <c r="DC16" s="225"/>
      <c r="DD16" s="225"/>
      <c r="DE16" s="225"/>
      <c r="DF16" s="225"/>
      <c r="DH16" s="236"/>
      <c r="DI16" s="236"/>
      <c r="DJ16" s="236"/>
      <c r="DK16" s="236"/>
      <c r="DM16" s="236"/>
      <c r="DN16" s="236"/>
      <c r="DO16" s="236"/>
      <c r="DP16" s="236"/>
    </row>
    <row r="17" spans="1:120">
      <c r="A17" s="211" t="s">
        <v>84</v>
      </c>
      <c r="B17" s="211" t="s">
        <v>85</v>
      </c>
      <c r="D17" s="212" t="s">
        <v>86</v>
      </c>
      <c r="E17" s="213" t="s">
        <v>87</v>
      </c>
      <c r="F17" s="213" t="s">
        <v>88</v>
      </c>
      <c r="G17" s="213" t="s">
        <v>89</v>
      </c>
      <c r="H17" s="213"/>
      <c r="J17" s="198" t="s">
        <v>90</v>
      </c>
      <c r="K17" s="305" t="s">
        <v>91</v>
      </c>
      <c r="M17" s="219">
        <f>SUM(R17,W17,AB17,AG17)</f>
        <v>16</v>
      </c>
      <c r="N17" s="223"/>
      <c r="O17" s="223"/>
      <c r="P17" s="219">
        <f>SUM(U17,Z17,AE17,AJ17)</f>
        <v>0</v>
      </c>
      <c r="R17" s="219">
        <v>11</v>
      </c>
      <c r="S17" s="223"/>
      <c r="T17" s="223"/>
      <c r="U17" s="219"/>
      <c r="W17" s="219"/>
      <c r="X17" s="223"/>
      <c r="Y17" s="223"/>
      <c r="Z17" s="219"/>
      <c r="AB17" s="219">
        <v>5</v>
      </c>
      <c r="AC17" s="223"/>
      <c r="AD17" s="223"/>
      <c r="AE17" s="219"/>
      <c r="AG17" s="219"/>
      <c r="AH17" s="223"/>
      <c r="AI17" s="223"/>
      <c r="AJ17" s="219"/>
      <c r="AL17" s="198" t="s">
        <v>90</v>
      </c>
      <c r="AM17" s="305" t="s">
        <v>91</v>
      </c>
      <c r="AO17" s="219">
        <f>SUM(AT17,AY17,BD17,BI17)</f>
        <v>16</v>
      </c>
      <c r="AP17" s="223"/>
      <c r="AQ17" s="223"/>
      <c r="AR17" s="219">
        <f>SUM(AW17,BB17,BG17,BL17)</f>
        <v>0</v>
      </c>
      <c r="AS17" s="196"/>
      <c r="AT17" s="219">
        <v>11</v>
      </c>
      <c r="AU17" s="223"/>
      <c r="AV17" s="223"/>
      <c r="AW17" s="219"/>
      <c r="AY17" s="219"/>
      <c r="AZ17" s="223"/>
      <c r="BA17" s="223"/>
      <c r="BB17" s="219"/>
      <c r="BD17" s="219">
        <v>5</v>
      </c>
      <c r="BE17" s="223"/>
      <c r="BF17" s="223"/>
      <c r="BG17" s="219"/>
      <c r="BI17" s="219"/>
      <c r="BJ17" s="223"/>
      <c r="BK17" s="223"/>
      <c r="BL17" s="219"/>
      <c r="BO17" s="219">
        <f>SUM(BT17,BY17,CD17,CI17)</f>
        <v>0</v>
      </c>
      <c r="BP17" s="223"/>
      <c r="BQ17" s="223"/>
      <c r="BR17" s="219">
        <f>SUM(BW17,CB17,CG17,CL17)</f>
        <v>0</v>
      </c>
      <c r="BS17" s="196"/>
      <c r="BT17" s="219"/>
      <c r="BU17" s="223"/>
      <c r="BV17" s="223"/>
      <c r="BW17" s="219"/>
      <c r="BY17" s="219"/>
      <c r="BZ17" s="223"/>
      <c r="CA17" s="223"/>
      <c r="CB17" s="219"/>
      <c r="CD17" s="219"/>
      <c r="CE17" s="223"/>
      <c r="CF17" s="223"/>
      <c r="CG17" s="219"/>
      <c r="CI17" s="219"/>
      <c r="CJ17" s="223"/>
      <c r="CK17" s="223"/>
      <c r="CL17" s="219"/>
      <c r="CN17" s="219">
        <f>SUM(CS17,CX17,DC17,DH17)</f>
        <v>0</v>
      </c>
      <c r="CO17" s="223"/>
      <c r="CP17" s="223"/>
      <c r="CQ17" s="219">
        <f>SUM(CV17,DA17,DF17,DK17)</f>
        <v>0</v>
      </c>
      <c r="CS17" s="219"/>
      <c r="CT17" s="223"/>
      <c r="CU17" s="223"/>
      <c r="CV17" s="219"/>
      <c r="CX17" s="219"/>
      <c r="CY17" s="223"/>
      <c r="CZ17" s="223"/>
      <c r="DA17" s="219"/>
      <c r="DC17" s="219"/>
      <c r="DD17" s="223"/>
      <c r="DE17" s="223"/>
      <c r="DF17" s="219"/>
      <c r="DH17" s="219"/>
      <c r="DI17" s="223"/>
      <c r="DJ17" s="223"/>
      <c r="DK17" s="219"/>
      <c r="DM17" s="219">
        <f>SUM(M17,AO17,BO17,CN17)</f>
        <v>32</v>
      </c>
      <c r="DN17" s="223"/>
      <c r="DO17" s="223"/>
      <c r="DP17" s="219">
        <f>SUM(P17,AR17,BR17,CQ17)</f>
        <v>0</v>
      </c>
    </row>
    <row r="18" spans="1:120">
      <c r="A18" s="211" t="s">
        <v>92</v>
      </c>
      <c r="B18" s="211" t="s">
        <v>93</v>
      </c>
      <c r="D18" s="212" t="s">
        <v>92</v>
      </c>
      <c r="E18" s="213"/>
      <c r="F18" s="213"/>
      <c r="G18" s="213"/>
      <c r="H18" s="213"/>
      <c r="J18" s="198" t="s">
        <v>90</v>
      </c>
      <c r="K18" s="305" t="s">
        <v>94</v>
      </c>
      <c r="M18" s="219">
        <f t="shared" ref="M18:M51" si="0">SUM(R18,W18,AB18,AG18)</f>
        <v>28</v>
      </c>
      <c r="N18" s="223"/>
      <c r="O18" s="223"/>
      <c r="P18" s="219">
        <f t="shared" ref="P18:P51" si="1">SUM(U18,Z18,AE18,AJ18)</f>
        <v>0</v>
      </c>
      <c r="R18" s="219">
        <v>11</v>
      </c>
      <c r="S18" s="223"/>
      <c r="T18" s="223"/>
      <c r="U18" s="219"/>
      <c r="W18" s="219">
        <v>12</v>
      </c>
      <c r="X18" s="223"/>
      <c r="Y18" s="223"/>
      <c r="Z18" s="219"/>
      <c r="AB18" s="219">
        <v>5</v>
      </c>
      <c r="AC18" s="223"/>
      <c r="AD18" s="223"/>
      <c r="AE18" s="219"/>
      <c r="AG18" s="219"/>
      <c r="AH18" s="223"/>
      <c r="AI18" s="223"/>
      <c r="AJ18" s="219"/>
      <c r="AL18" s="198" t="s">
        <v>90</v>
      </c>
      <c r="AM18" s="305" t="s">
        <v>94</v>
      </c>
      <c r="AO18" s="219">
        <f t="shared" ref="AO18:AO26" si="2">SUM(AT18,AY18,BD18,BI18)</f>
        <v>28</v>
      </c>
      <c r="AP18" s="223"/>
      <c r="AQ18" s="223"/>
      <c r="AR18" s="219">
        <f t="shared" ref="AR18:AR26" si="3">SUM(AW18,BB18,BG18,BL18)</f>
        <v>0</v>
      </c>
      <c r="AS18" s="196"/>
      <c r="AT18" s="219">
        <v>11</v>
      </c>
      <c r="AU18" s="223"/>
      <c r="AV18" s="223"/>
      <c r="AW18" s="219"/>
      <c r="AY18" s="219">
        <v>12</v>
      </c>
      <c r="AZ18" s="223"/>
      <c r="BA18" s="223"/>
      <c r="BB18" s="219"/>
      <c r="BD18" s="219">
        <v>5</v>
      </c>
      <c r="BE18" s="223"/>
      <c r="BF18" s="223"/>
      <c r="BG18" s="219"/>
      <c r="BI18" s="219"/>
      <c r="BJ18" s="223"/>
      <c r="BK18" s="223"/>
      <c r="BL18" s="219"/>
      <c r="BO18" s="219">
        <f t="shared" ref="BO18:BO26" si="4">SUM(BT18,BY18,CD18,CI18)</f>
        <v>0</v>
      </c>
      <c r="BP18" s="223"/>
      <c r="BQ18" s="223"/>
      <c r="BR18" s="219">
        <f t="shared" ref="BR18:BR26" si="5">SUM(BW18,CB18,CG18,CL18)</f>
        <v>0</v>
      </c>
      <c r="BS18" s="196"/>
      <c r="BT18" s="219"/>
      <c r="BU18" s="223"/>
      <c r="BV18" s="223"/>
      <c r="BW18" s="219"/>
      <c r="BY18" s="219"/>
      <c r="BZ18" s="223"/>
      <c r="CA18" s="223"/>
      <c r="CB18" s="219"/>
      <c r="CD18" s="219"/>
      <c r="CE18" s="223"/>
      <c r="CF18" s="223"/>
      <c r="CG18" s="219"/>
      <c r="CI18" s="219"/>
      <c r="CJ18" s="223"/>
      <c r="CK18" s="223"/>
      <c r="CL18" s="219"/>
      <c r="CN18" s="219">
        <f t="shared" ref="CN18:CN26" si="6">SUM(CS18,CX18,DC18,DH18)</f>
        <v>0</v>
      </c>
      <c r="CO18" s="223"/>
      <c r="CP18" s="223"/>
      <c r="CQ18" s="219">
        <f t="shared" ref="CQ18:CQ26" si="7">SUM(CV18,DA18,DF18,DK18)</f>
        <v>0</v>
      </c>
      <c r="CS18" s="219"/>
      <c r="CT18" s="223"/>
      <c r="CU18" s="223"/>
      <c r="CV18" s="219"/>
      <c r="CX18" s="219"/>
      <c r="CY18" s="223"/>
      <c r="CZ18" s="223"/>
      <c r="DA18" s="219"/>
      <c r="DC18" s="219"/>
      <c r="DD18" s="223"/>
      <c r="DE18" s="223"/>
      <c r="DF18" s="219"/>
      <c r="DH18" s="219"/>
      <c r="DI18" s="223"/>
      <c r="DJ18" s="223"/>
      <c r="DK18" s="219"/>
      <c r="DM18" s="219">
        <f t="shared" ref="DM18:DM26" si="8">SUM(M18,AO18,BO18,CN18)</f>
        <v>56</v>
      </c>
      <c r="DN18" s="223"/>
      <c r="DO18" s="223"/>
      <c r="DP18" s="219">
        <f t="shared" ref="DP18:DP26" si="9">SUM(P18,AR18,BR18,CQ18)</f>
        <v>0</v>
      </c>
    </row>
    <row r="19" spans="1:120">
      <c r="A19" s="211" t="s">
        <v>95</v>
      </c>
      <c r="B19" s="211" t="s">
        <v>96</v>
      </c>
      <c r="D19" s="212" t="s">
        <v>97</v>
      </c>
      <c r="E19" s="213"/>
      <c r="F19" s="213"/>
      <c r="G19" s="213"/>
      <c r="H19" s="213"/>
      <c r="J19" s="198" t="s">
        <v>90</v>
      </c>
      <c r="K19" s="305" t="s">
        <v>98</v>
      </c>
      <c r="M19" s="219">
        <f t="shared" si="0"/>
        <v>12</v>
      </c>
      <c r="N19" s="223"/>
      <c r="O19" s="223"/>
      <c r="P19" s="219">
        <f t="shared" si="1"/>
        <v>0</v>
      </c>
      <c r="R19" s="219"/>
      <c r="S19" s="223"/>
      <c r="T19" s="223"/>
      <c r="U19" s="219"/>
      <c r="W19" s="219">
        <v>12</v>
      </c>
      <c r="X19" s="223"/>
      <c r="Y19" s="223"/>
      <c r="Z19" s="219"/>
      <c r="AB19" s="219"/>
      <c r="AC19" s="223"/>
      <c r="AD19" s="223"/>
      <c r="AE19" s="219"/>
      <c r="AG19" s="219"/>
      <c r="AH19" s="223"/>
      <c r="AI19" s="223"/>
      <c r="AJ19" s="219"/>
      <c r="AL19" s="198" t="s">
        <v>90</v>
      </c>
      <c r="AM19" s="305" t="s">
        <v>98</v>
      </c>
      <c r="AO19" s="219">
        <f t="shared" si="2"/>
        <v>12</v>
      </c>
      <c r="AP19" s="223"/>
      <c r="AQ19" s="223"/>
      <c r="AR19" s="219">
        <f t="shared" si="3"/>
        <v>0</v>
      </c>
      <c r="AS19" s="196"/>
      <c r="AT19" s="219"/>
      <c r="AU19" s="223"/>
      <c r="AV19" s="223"/>
      <c r="AW19" s="219"/>
      <c r="AY19" s="219">
        <v>12</v>
      </c>
      <c r="AZ19" s="223"/>
      <c r="BA19" s="223"/>
      <c r="BB19" s="219"/>
      <c r="BD19" s="219"/>
      <c r="BE19" s="223"/>
      <c r="BF19" s="223"/>
      <c r="BG19" s="219"/>
      <c r="BI19" s="219"/>
      <c r="BJ19" s="223"/>
      <c r="BK19" s="223"/>
      <c r="BL19" s="219"/>
      <c r="BO19" s="219">
        <f t="shared" si="4"/>
        <v>0</v>
      </c>
      <c r="BP19" s="223"/>
      <c r="BQ19" s="223"/>
      <c r="BR19" s="219">
        <f t="shared" si="5"/>
        <v>0</v>
      </c>
      <c r="BS19" s="196"/>
      <c r="BT19" s="219"/>
      <c r="BU19" s="223"/>
      <c r="BV19" s="223"/>
      <c r="BW19" s="219"/>
      <c r="BY19" s="219"/>
      <c r="BZ19" s="223"/>
      <c r="CA19" s="223"/>
      <c r="CB19" s="219"/>
      <c r="CD19" s="219"/>
      <c r="CE19" s="223"/>
      <c r="CF19" s="223"/>
      <c r="CG19" s="219"/>
      <c r="CI19" s="219"/>
      <c r="CJ19" s="223"/>
      <c r="CK19" s="223"/>
      <c r="CL19" s="219"/>
      <c r="CN19" s="219">
        <f t="shared" si="6"/>
        <v>0</v>
      </c>
      <c r="CO19" s="223"/>
      <c r="CP19" s="223"/>
      <c r="CQ19" s="219">
        <f t="shared" si="7"/>
        <v>0</v>
      </c>
      <c r="CS19" s="219"/>
      <c r="CT19" s="223"/>
      <c r="CU19" s="223"/>
      <c r="CV19" s="219"/>
      <c r="CX19" s="219"/>
      <c r="CY19" s="223"/>
      <c r="CZ19" s="223"/>
      <c r="DA19" s="219"/>
      <c r="DC19" s="219"/>
      <c r="DD19" s="223"/>
      <c r="DE19" s="223"/>
      <c r="DF19" s="219"/>
      <c r="DH19" s="219"/>
      <c r="DI19" s="223"/>
      <c r="DJ19" s="223"/>
      <c r="DK19" s="219"/>
      <c r="DM19" s="219">
        <f t="shared" si="8"/>
        <v>24</v>
      </c>
      <c r="DN19" s="223"/>
      <c r="DO19" s="223"/>
      <c r="DP19" s="219">
        <f t="shared" si="9"/>
        <v>0</v>
      </c>
    </row>
    <row r="20" spans="1:120">
      <c r="A20" s="211"/>
      <c r="B20" s="211"/>
      <c r="D20" s="212"/>
      <c r="E20" s="213"/>
      <c r="F20" s="213"/>
      <c r="G20" s="213"/>
      <c r="H20" s="213"/>
      <c r="M20" s="219">
        <f t="shared" si="0"/>
        <v>0</v>
      </c>
      <c r="N20" s="223"/>
      <c r="O20" s="223"/>
      <c r="P20" s="219">
        <f t="shared" si="1"/>
        <v>0</v>
      </c>
      <c r="R20" s="219"/>
      <c r="S20" s="223"/>
      <c r="T20" s="223"/>
      <c r="U20" s="219"/>
      <c r="W20" s="219"/>
      <c r="X20" s="223"/>
      <c r="Y20" s="223"/>
      <c r="Z20" s="219"/>
      <c r="AB20" s="219"/>
      <c r="AC20" s="223"/>
      <c r="AD20" s="223"/>
      <c r="AE20" s="219"/>
      <c r="AG20" s="219"/>
      <c r="AH20" s="223"/>
      <c r="AI20" s="223"/>
      <c r="AJ20" s="219"/>
      <c r="AO20" s="219">
        <f t="shared" si="2"/>
        <v>0</v>
      </c>
      <c r="AP20" s="223"/>
      <c r="AQ20" s="223"/>
      <c r="AR20" s="219">
        <f t="shared" si="3"/>
        <v>0</v>
      </c>
      <c r="AS20" s="196"/>
      <c r="AT20" s="219"/>
      <c r="AU20" s="223"/>
      <c r="AV20" s="223"/>
      <c r="AW20" s="219"/>
      <c r="AY20" s="219"/>
      <c r="AZ20" s="223"/>
      <c r="BA20" s="223"/>
      <c r="BB20" s="219"/>
      <c r="BD20" s="219"/>
      <c r="BE20" s="223"/>
      <c r="BF20" s="223"/>
      <c r="BG20" s="219"/>
      <c r="BI20" s="219"/>
      <c r="BJ20" s="223"/>
      <c r="BK20" s="223"/>
      <c r="BL20" s="219"/>
      <c r="BO20" s="219">
        <f t="shared" si="4"/>
        <v>0</v>
      </c>
      <c r="BP20" s="223"/>
      <c r="BQ20" s="223"/>
      <c r="BR20" s="219">
        <f t="shared" si="5"/>
        <v>0</v>
      </c>
      <c r="BS20" s="196"/>
      <c r="BT20" s="219"/>
      <c r="BU20" s="223"/>
      <c r="BV20" s="223"/>
      <c r="BW20" s="219"/>
      <c r="BY20" s="219"/>
      <c r="BZ20" s="223"/>
      <c r="CA20" s="223"/>
      <c r="CB20" s="219"/>
      <c r="CD20" s="219"/>
      <c r="CE20" s="223"/>
      <c r="CF20" s="223"/>
      <c r="CG20" s="219"/>
      <c r="CI20" s="219"/>
      <c r="CJ20" s="223"/>
      <c r="CK20" s="223"/>
      <c r="CL20" s="219"/>
      <c r="CN20" s="219">
        <f t="shared" si="6"/>
        <v>0</v>
      </c>
      <c r="CO20" s="223"/>
      <c r="CP20" s="223"/>
      <c r="CQ20" s="219">
        <f t="shared" si="7"/>
        <v>0</v>
      </c>
      <c r="CS20" s="219"/>
      <c r="CT20" s="223"/>
      <c r="CU20" s="223"/>
      <c r="CV20" s="219"/>
      <c r="CX20" s="219"/>
      <c r="CY20" s="223"/>
      <c r="CZ20" s="223"/>
      <c r="DA20" s="219"/>
      <c r="DC20" s="219"/>
      <c r="DD20" s="223"/>
      <c r="DE20" s="223"/>
      <c r="DF20" s="219"/>
      <c r="DH20" s="219"/>
      <c r="DI20" s="223"/>
      <c r="DJ20" s="223"/>
      <c r="DK20" s="219"/>
      <c r="DM20" s="219">
        <f t="shared" si="8"/>
        <v>0</v>
      </c>
      <c r="DN20" s="223"/>
      <c r="DO20" s="223"/>
      <c r="DP20" s="219">
        <f t="shared" si="9"/>
        <v>0</v>
      </c>
    </row>
    <row r="21" spans="1:120" hidden="1">
      <c r="A21" s="211"/>
      <c r="B21" s="211"/>
      <c r="D21" s="212"/>
      <c r="E21" s="213"/>
      <c r="F21" s="213"/>
      <c r="G21" s="213"/>
      <c r="H21" s="213"/>
      <c r="M21" s="219">
        <f t="shared" si="0"/>
        <v>0</v>
      </c>
      <c r="N21" s="223"/>
      <c r="O21" s="223"/>
      <c r="P21" s="219">
        <f t="shared" si="1"/>
        <v>0</v>
      </c>
      <c r="R21" s="219"/>
      <c r="S21" s="223"/>
      <c r="T21" s="223"/>
      <c r="U21" s="219"/>
      <c r="W21" s="219"/>
      <c r="X21" s="223"/>
      <c r="Y21" s="223"/>
      <c r="Z21" s="219"/>
      <c r="AB21" s="219"/>
      <c r="AC21" s="223"/>
      <c r="AD21" s="223"/>
      <c r="AE21" s="219"/>
      <c r="AG21" s="219"/>
      <c r="AH21" s="223"/>
      <c r="AI21" s="223"/>
      <c r="AJ21" s="219"/>
      <c r="AO21" s="219">
        <f t="shared" si="2"/>
        <v>0</v>
      </c>
      <c r="AP21" s="223"/>
      <c r="AQ21" s="223"/>
      <c r="AR21" s="219">
        <f t="shared" si="3"/>
        <v>0</v>
      </c>
      <c r="AS21" s="196"/>
      <c r="AT21" s="219"/>
      <c r="AU21" s="223"/>
      <c r="AV21" s="223"/>
      <c r="AW21" s="219"/>
      <c r="AY21" s="219"/>
      <c r="AZ21" s="223"/>
      <c r="BA21" s="223"/>
      <c r="BB21" s="219"/>
      <c r="BD21" s="219"/>
      <c r="BE21" s="223"/>
      <c r="BF21" s="223"/>
      <c r="BG21" s="219"/>
      <c r="BI21" s="219"/>
      <c r="BJ21" s="223"/>
      <c r="BK21" s="223"/>
      <c r="BL21" s="219"/>
      <c r="BO21" s="219">
        <f t="shared" si="4"/>
        <v>0</v>
      </c>
      <c r="BP21" s="223"/>
      <c r="BQ21" s="223"/>
      <c r="BR21" s="219">
        <f t="shared" si="5"/>
        <v>0</v>
      </c>
      <c r="BS21" s="196"/>
      <c r="BT21" s="219"/>
      <c r="BU21" s="223"/>
      <c r="BV21" s="223"/>
      <c r="BW21" s="219"/>
      <c r="BY21" s="219"/>
      <c r="BZ21" s="223"/>
      <c r="CA21" s="223"/>
      <c r="CB21" s="219"/>
      <c r="CD21" s="219"/>
      <c r="CE21" s="223"/>
      <c r="CF21" s="223"/>
      <c r="CG21" s="219"/>
      <c r="CI21" s="219"/>
      <c r="CJ21" s="223"/>
      <c r="CK21" s="223"/>
      <c r="CL21" s="219"/>
      <c r="CN21" s="219">
        <f t="shared" si="6"/>
        <v>0</v>
      </c>
      <c r="CO21" s="223"/>
      <c r="CP21" s="223"/>
      <c r="CQ21" s="219">
        <f t="shared" si="7"/>
        <v>0</v>
      </c>
      <c r="CS21" s="219"/>
      <c r="CT21" s="223"/>
      <c r="CU21" s="223"/>
      <c r="CV21" s="219"/>
      <c r="CX21" s="219"/>
      <c r="CY21" s="223"/>
      <c r="CZ21" s="223"/>
      <c r="DA21" s="219"/>
      <c r="DC21" s="219"/>
      <c r="DD21" s="223"/>
      <c r="DE21" s="223"/>
      <c r="DF21" s="219"/>
      <c r="DH21" s="219"/>
      <c r="DI21" s="223"/>
      <c r="DJ21" s="223"/>
      <c r="DK21" s="219"/>
      <c r="DM21" s="219">
        <f t="shared" si="8"/>
        <v>0</v>
      </c>
      <c r="DN21" s="223"/>
      <c r="DO21" s="223"/>
      <c r="DP21" s="219">
        <f t="shared" si="9"/>
        <v>0</v>
      </c>
    </row>
    <row r="22" spans="1:120" hidden="1">
      <c r="A22" s="211"/>
      <c r="B22" s="211"/>
      <c r="D22" s="212"/>
      <c r="E22" s="213"/>
      <c r="F22" s="213"/>
      <c r="G22" s="213"/>
      <c r="H22" s="213"/>
      <c r="M22" s="219">
        <f t="shared" si="0"/>
        <v>0</v>
      </c>
      <c r="N22" s="223"/>
      <c r="O22" s="223"/>
      <c r="P22" s="219">
        <f t="shared" si="1"/>
        <v>0</v>
      </c>
      <c r="R22" s="219"/>
      <c r="S22" s="223"/>
      <c r="T22" s="223"/>
      <c r="U22" s="219"/>
      <c r="W22" s="219"/>
      <c r="X22" s="223"/>
      <c r="Y22" s="223"/>
      <c r="Z22" s="219"/>
      <c r="AB22" s="219"/>
      <c r="AC22" s="223"/>
      <c r="AD22" s="223"/>
      <c r="AE22" s="219"/>
      <c r="AG22" s="219"/>
      <c r="AH22" s="223"/>
      <c r="AI22" s="223"/>
      <c r="AJ22" s="219"/>
      <c r="AO22" s="219">
        <f t="shared" si="2"/>
        <v>0</v>
      </c>
      <c r="AP22" s="223"/>
      <c r="AQ22" s="223"/>
      <c r="AR22" s="219">
        <f t="shared" si="3"/>
        <v>0</v>
      </c>
      <c r="AS22" s="196"/>
      <c r="AT22" s="219"/>
      <c r="AU22" s="223"/>
      <c r="AV22" s="223"/>
      <c r="AW22" s="219"/>
      <c r="AY22" s="219"/>
      <c r="AZ22" s="223"/>
      <c r="BA22" s="223"/>
      <c r="BB22" s="219"/>
      <c r="BD22" s="219"/>
      <c r="BE22" s="223"/>
      <c r="BF22" s="223"/>
      <c r="BG22" s="219"/>
      <c r="BI22" s="219"/>
      <c r="BJ22" s="223"/>
      <c r="BK22" s="223"/>
      <c r="BL22" s="219"/>
      <c r="BO22" s="219">
        <f t="shared" si="4"/>
        <v>0</v>
      </c>
      <c r="BP22" s="223"/>
      <c r="BQ22" s="223"/>
      <c r="BR22" s="219">
        <f t="shared" si="5"/>
        <v>0</v>
      </c>
      <c r="BS22" s="196"/>
      <c r="BT22" s="219"/>
      <c r="BU22" s="223"/>
      <c r="BV22" s="223"/>
      <c r="BW22" s="219"/>
      <c r="BY22" s="219"/>
      <c r="BZ22" s="223"/>
      <c r="CA22" s="223"/>
      <c r="CB22" s="219"/>
      <c r="CD22" s="219"/>
      <c r="CE22" s="223"/>
      <c r="CF22" s="223"/>
      <c r="CG22" s="219"/>
      <c r="CI22" s="219"/>
      <c r="CJ22" s="223"/>
      <c r="CK22" s="223"/>
      <c r="CL22" s="219"/>
      <c r="CN22" s="219">
        <f t="shared" si="6"/>
        <v>0</v>
      </c>
      <c r="CO22" s="223"/>
      <c r="CP22" s="223"/>
      <c r="CQ22" s="219">
        <f t="shared" si="7"/>
        <v>0</v>
      </c>
      <c r="CS22" s="219"/>
      <c r="CT22" s="223"/>
      <c r="CU22" s="223"/>
      <c r="CV22" s="219"/>
      <c r="CX22" s="219"/>
      <c r="CY22" s="223"/>
      <c r="CZ22" s="223"/>
      <c r="DA22" s="219"/>
      <c r="DC22" s="219"/>
      <c r="DD22" s="223"/>
      <c r="DE22" s="223"/>
      <c r="DF22" s="219"/>
      <c r="DH22" s="219"/>
      <c r="DI22" s="223"/>
      <c r="DJ22" s="223"/>
      <c r="DK22" s="219"/>
      <c r="DM22" s="219">
        <f t="shared" si="8"/>
        <v>0</v>
      </c>
      <c r="DN22" s="223"/>
      <c r="DO22" s="223"/>
      <c r="DP22" s="219">
        <f t="shared" si="9"/>
        <v>0</v>
      </c>
    </row>
    <row r="23" spans="1:120" hidden="1">
      <c r="A23" s="211"/>
      <c r="B23" s="211"/>
      <c r="D23" s="212"/>
      <c r="E23" s="213"/>
      <c r="F23" s="213"/>
      <c r="G23" s="213"/>
      <c r="H23" s="213"/>
      <c r="M23" s="219">
        <f t="shared" si="0"/>
        <v>0</v>
      </c>
      <c r="N23" s="223"/>
      <c r="O23" s="223"/>
      <c r="P23" s="219">
        <f t="shared" si="1"/>
        <v>0</v>
      </c>
      <c r="R23" s="219"/>
      <c r="S23" s="223"/>
      <c r="T23" s="223"/>
      <c r="U23" s="219"/>
      <c r="W23" s="219"/>
      <c r="X23" s="223"/>
      <c r="Y23" s="223"/>
      <c r="Z23" s="219"/>
      <c r="AB23" s="219"/>
      <c r="AC23" s="223"/>
      <c r="AD23" s="223"/>
      <c r="AE23" s="219"/>
      <c r="AG23" s="219"/>
      <c r="AH23" s="223"/>
      <c r="AI23" s="223"/>
      <c r="AJ23" s="219"/>
      <c r="AO23" s="219">
        <f t="shared" si="2"/>
        <v>0</v>
      </c>
      <c r="AP23" s="223"/>
      <c r="AQ23" s="223"/>
      <c r="AR23" s="219">
        <f t="shared" si="3"/>
        <v>0</v>
      </c>
      <c r="AS23" s="196"/>
      <c r="AT23" s="219"/>
      <c r="AU23" s="223"/>
      <c r="AV23" s="223"/>
      <c r="AW23" s="219"/>
      <c r="AY23" s="219"/>
      <c r="AZ23" s="223"/>
      <c r="BA23" s="223"/>
      <c r="BB23" s="219"/>
      <c r="BD23" s="219"/>
      <c r="BE23" s="223"/>
      <c r="BF23" s="223"/>
      <c r="BG23" s="219"/>
      <c r="BI23" s="219"/>
      <c r="BJ23" s="223"/>
      <c r="BK23" s="223"/>
      <c r="BL23" s="219"/>
      <c r="BO23" s="219">
        <f t="shared" si="4"/>
        <v>0</v>
      </c>
      <c r="BP23" s="223"/>
      <c r="BQ23" s="223"/>
      <c r="BR23" s="219">
        <f t="shared" si="5"/>
        <v>0</v>
      </c>
      <c r="BS23" s="196"/>
      <c r="BT23" s="219"/>
      <c r="BU23" s="223"/>
      <c r="BV23" s="223"/>
      <c r="BW23" s="219"/>
      <c r="BY23" s="219"/>
      <c r="BZ23" s="223"/>
      <c r="CA23" s="223"/>
      <c r="CB23" s="219"/>
      <c r="CD23" s="219"/>
      <c r="CE23" s="223"/>
      <c r="CF23" s="223"/>
      <c r="CG23" s="219"/>
      <c r="CI23" s="219"/>
      <c r="CJ23" s="223"/>
      <c r="CK23" s="223"/>
      <c r="CL23" s="219"/>
      <c r="CN23" s="219">
        <f t="shared" si="6"/>
        <v>0</v>
      </c>
      <c r="CO23" s="223"/>
      <c r="CP23" s="223"/>
      <c r="CQ23" s="219">
        <f t="shared" si="7"/>
        <v>0</v>
      </c>
      <c r="CS23" s="219"/>
      <c r="CT23" s="223"/>
      <c r="CU23" s="223"/>
      <c r="CV23" s="219"/>
      <c r="CX23" s="219"/>
      <c r="CY23" s="223"/>
      <c r="CZ23" s="223"/>
      <c r="DA23" s="219"/>
      <c r="DC23" s="219"/>
      <c r="DD23" s="223"/>
      <c r="DE23" s="223"/>
      <c r="DF23" s="219"/>
      <c r="DH23" s="219"/>
      <c r="DI23" s="223"/>
      <c r="DJ23" s="223"/>
      <c r="DK23" s="219"/>
      <c r="DM23" s="219">
        <f t="shared" si="8"/>
        <v>0</v>
      </c>
      <c r="DN23" s="223"/>
      <c r="DO23" s="223"/>
      <c r="DP23" s="219">
        <f t="shared" si="9"/>
        <v>0</v>
      </c>
    </row>
    <row r="24" spans="1:120" hidden="1">
      <c r="A24" s="211"/>
      <c r="B24" s="211"/>
      <c r="D24" s="212"/>
      <c r="E24" s="213"/>
      <c r="F24" s="213"/>
      <c r="G24" s="213"/>
      <c r="H24" s="213"/>
      <c r="M24" s="219">
        <f t="shared" si="0"/>
        <v>0</v>
      </c>
      <c r="N24" s="223"/>
      <c r="O24" s="223"/>
      <c r="P24" s="219">
        <f t="shared" si="1"/>
        <v>0</v>
      </c>
      <c r="R24" s="219"/>
      <c r="S24" s="223"/>
      <c r="T24" s="223"/>
      <c r="U24" s="219"/>
      <c r="W24" s="219"/>
      <c r="X24" s="223"/>
      <c r="Y24" s="223"/>
      <c r="Z24" s="219"/>
      <c r="AB24" s="219"/>
      <c r="AC24" s="223"/>
      <c r="AD24" s="223"/>
      <c r="AE24" s="219"/>
      <c r="AG24" s="219"/>
      <c r="AH24" s="223"/>
      <c r="AI24" s="223"/>
      <c r="AJ24" s="219"/>
      <c r="AO24" s="219">
        <f t="shared" si="2"/>
        <v>0</v>
      </c>
      <c r="AP24" s="223"/>
      <c r="AQ24" s="223"/>
      <c r="AR24" s="219">
        <f t="shared" si="3"/>
        <v>0</v>
      </c>
      <c r="AS24" s="196"/>
      <c r="AT24" s="219"/>
      <c r="AU24" s="223"/>
      <c r="AV24" s="223"/>
      <c r="AW24" s="219"/>
      <c r="AY24" s="219"/>
      <c r="AZ24" s="223"/>
      <c r="BA24" s="223"/>
      <c r="BB24" s="219"/>
      <c r="BD24" s="219"/>
      <c r="BE24" s="223"/>
      <c r="BF24" s="223"/>
      <c r="BG24" s="219"/>
      <c r="BI24" s="219"/>
      <c r="BJ24" s="223"/>
      <c r="BK24" s="223"/>
      <c r="BL24" s="219"/>
      <c r="BO24" s="219">
        <f t="shared" si="4"/>
        <v>0</v>
      </c>
      <c r="BP24" s="223"/>
      <c r="BQ24" s="223"/>
      <c r="BR24" s="219">
        <f t="shared" si="5"/>
        <v>0</v>
      </c>
      <c r="BS24" s="196"/>
      <c r="BT24" s="219"/>
      <c r="BU24" s="223"/>
      <c r="BV24" s="223"/>
      <c r="BW24" s="219"/>
      <c r="BY24" s="219"/>
      <c r="BZ24" s="223"/>
      <c r="CA24" s="223"/>
      <c r="CB24" s="219"/>
      <c r="CD24" s="219"/>
      <c r="CE24" s="223"/>
      <c r="CF24" s="223"/>
      <c r="CG24" s="219"/>
      <c r="CI24" s="219"/>
      <c r="CJ24" s="223"/>
      <c r="CK24" s="223"/>
      <c r="CL24" s="219"/>
      <c r="CN24" s="219">
        <f t="shared" si="6"/>
        <v>0</v>
      </c>
      <c r="CO24" s="223"/>
      <c r="CP24" s="223"/>
      <c r="CQ24" s="219">
        <f t="shared" si="7"/>
        <v>0</v>
      </c>
      <c r="CS24" s="219"/>
      <c r="CT24" s="223"/>
      <c r="CU24" s="223"/>
      <c r="CV24" s="219"/>
      <c r="CX24" s="219"/>
      <c r="CY24" s="223"/>
      <c r="CZ24" s="223"/>
      <c r="DA24" s="219"/>
      <c r="DC24" s="219"/>
      <c r="DD24" s="223"/>
      <c r="DE24" s="223"/>
      <c r="DF24" s="219"/>
      <c r="DH24" s="219"/>
      <c r="DI24" s="223"/>
      <c r="DJ24" s="223"/>
      <c r="DK24" s="219"/>
      <c r="DM24" s="219">
        <f t="shared" si="8"/>
        <v>0</v>
      </c>
      <c r="DN24" s="223"/>
      <c r="DO24" s="223"/>
      <c r="DP24" s="219">
        <f t="shared" si="9"/>
        <v>0</v>
      </c>
    </row>
    <row r="25" spans="1:120" hidden="1">
      <c r="A25" s="211"/>
      <c r="B25" s="211"/>
      <c r="D25" s="212"/>
      <c r="E25" s="213"/>
      <c r="F25" s="213"/>
      <c r="G25" s="213"/>
      <c r="H25" s="213"/>
      <c r="M25" s="219">
        <f t="shared" si="0"/>
        <v>0</v>
      </c>
      <c r="N25" s="223"/>
      <c r="O25" s="223"/>
      <c r="P25" s="219">
        <f t="shared" si="1"/>
        <v>0</v>
      </c>
      <c r="R25" s="219"/>
      <c r="S25" s="223"/>
      <c r="T25" s="223"/>
      <c r="U25" s="219"/>
      <c r="W25" s="219"/>
      <c r="X25" s="223"/>
      <c r="Y25" s="223"/>
      <c r="Z25" s="219"/>
      <c r="AB25" s="219"/>
      <c r="AC25" s="223"/>
      <c r="AD25" s="223"/>
      <c r="AE25" s="219"/>
      <c r="AG25" s="219"/>
      <c r="AH25" s="223"/>
      <c r="AI25" s="223"/>
      <c r="AJ25" s="219"/>
      <c r="AO25" s="219">
        <f t="shared" si="2"/>
        <v>0</v>
      </c>
      <c r="AP25" s="223"/>
      <c r="AQ25" s="223"/>
      <c r="AR25" s="219">
        <f t="shared" si="3"/>
        <v>0</v>
      </c>
      <c r="AS25" s="196"/>
      <c r="AT25" s="219"/>
      <c r="AU25" s="223"/>
      <c r="AV25" s="223"/>
      <c r="AW25" s="219"/>
      <c r="AY25" s="219"/>
      <c r="AZ25" s="223"/>
      <c r="BA25" s="223"/>
      <c r="BB25" s="219"/>
      <c r="BD25" s="219"/>
      <c r="BE25" s="223"/>
      <c r="BF25" s="223"/>
      <c r="BG25" s="219"/>
      <c r="BI25" s="219"/>
      <c r="BJ25" s="223"/>
      <c r="BK25" s="223"/>
      <c r="BL25" s="219"/>
      <c r="BO25" s="219">
        <f t="shared" si="4"/>
        <v>0</v>
      </c>
      <c r="BP25" s="223"/>
      <c r="BQ25" s="223"/>
      <c r="BR25" s="219">
        <f t="shared" si="5"/>
        <v>0</v>
      </c>
      <c r="BS25" s="196"/>
      <c r="BT25" s="219"/>
      <c r="BU25" s="223"/>
      <c r="BV25" s="223"/>
      <c r="BW25" s="219"/>
      <c r="BY25" s="219"/>
      <c r="BZ25" s="223"/>
      <c r="CA25" s="223"/>
      <c r="CB25" s="219"/>
      <c r="CD25" s="219"/>
      <c r="CE25" s="223"/>
      <c r="CF25" s="223"/>
      <c r="CG25" s="219"/>
      <c r="CI25" s="219"/>
      <c r="CJ25" s="223"/>
      <c r="CK25" s="223"/>
      <c r="CL25" s="219"/>
      <c r="CN25" s="219">
        <f t="shared" si="6"/>
        <v>0</v>
      </c>
      <c r="CO25" s="223"/>
      <c r="CP25" s="223"/>
      <c r="CQ25" s="219">
        <f t="shared" si="7"/>
        <v>0</v>
      </c>
      <c r="CS25" s="219"/>
      <c r="CT25" s="223"/>
      <c r="CU25" s="223"/>
      <c r="CV25" s="219"/>
      <c r="CX25" s="219"/>
      <c r="CY25" s="223"/>
      <c r="CZ25" s="223"/>
      <c r="DA25" s="219"/>
      <c r="DC25" s="219"/>
      <c r="DD25" s="223"/>
      <c r="DE25" s="223"/>
      <c r="DF25" s="219"/>
      <c r="DH25" s="219"/>
      <c r="DI25" s="223"/>
      <c r="DJ25" s="223"/>
      <c r="DK25" s="219"/>
      <c r="DM25" s="219">
        <f t="shared" si="8"/>
        <v>0</v>
      </c>
      <c r="DN25" s="223"/>
      <c r="DO25" s="223"/>
      <c r="DP25" s="219">
        <f t="shared" si="9"/>
        <v>0</v>
      </c>
    </row>
    <row r="26" spans="1:120" hidden="1">
      <c r="A26" s="211"/>
      <c r="B26" s="211"/>
      <c r="D26" s="212"/>
      <c r="E26" s="213"/>
      <c r="F26" s="213"/>
      <c r="G26" s="213"/>
      <c r="H26" s="213"/>
      <c r="M26" s="219">
        <f t="shared" si="0"/>
        <v>0</v>
      </c>
      <c r="N26" s="223"/>
      <c r="O26" s="223"/>
      <c r="P26" s="219">
        <f t="shared" si="1"/>
        <v>0</v>
      </c>
      <c r="R26" s="219"/>
      <c r="S26" s="223"/>
      <c r="T26" s="223"/>
      <c r="U26" s="219"/>
      <c r="W26" s="219"/>
      <c r="X26" s="223"/>
      <c r="Y26" s="223"/>
      <c r="Z26" s="219"/>
      <c r="AB26" s="219"/>
      <c r="AC26" s="223"/>
      <c r="AD26" s="223"/>
      <c r="AE26" s="219"/>
      <c r="AG26" s="219"/>
      <c r="AH26" s="223"/>
      <c r="AI26" s="223"/>
      <c r="AJ26" s="219"/>
      <c r="AO26" s="219">
        <f t="shared" si="2"/>
        <v>0</v>
      </c>
      <c r="AP26" s="223"/>
      <c r="AQ26" s="223"/>
      <c r="AR26" s="219">
        <f t="shared" si="3"/>
        <v>0</v>
      </c>
      <c r="AS26" s="196"/>
      <c r="AT26" s="219"/>
      <c r="AU26" s="223"/>
      <c r="AV26" s="223"/>
      <c r="AW26" s="219"/>
      <c r="AY26" s="219"/>
      <c r="AZ26" s="223"/>
      <c r="BA26" s="223"/>
      <c r="BB26" s="219"/>
      <c r="BD26" s="219"/>
      <c r="BE26" s="223"/>
      <c r="BF26" s="223"/>
      <c r="BG26" s="219"/>
      <c r="BI26" s="219"/>
      <c r="BJ26" s="223"/>
      <c r="BK26" s="223"/>
      <c r="BL26" s="219"/>
      <c r="BO26" s="219">
        <f t="shared" si="4"/>
        <v>0</v>
      </c>
      <c r="BP26" s="223"/>
      <c r="BQ26" s="223"/>
      <c r="BR26" s="219">
        <f t="shared" si="5"/>
        <v>0</v>
      </c>
      <c r="BS26" s="196"/>
      <c r="BT26" s="219"/>
      <c r="BU26" s="223"/>
      <c r="BV26" s="223"/>
      <c r="BW26" s="219"/>
      <c r="BY26" s="219"/>
      <c r="BZ26" s="223"/>
      <c r="CA26" s="223"/>
      <c r="CB26" s="219"/>
      <c r="CD26" s="219"/>
      <c r="CE26" s="223"/>
      <c r="CF26" s="223"/>
      <c r="CG26" s="219"/>
      <c r="CI26" s="219"/>
      <c r="CJ26" s="223"/>
      <c r="CK26" s="223"/>
      <c r="CL26" s="219"/>
      <c r="CN26" s="219">
        <f t="shared" si="6"/>
        <v>0</v>
      </c>
      <c r="CO26" s="223"/>
      <c r="CP26" s="223"/>
      <c r="CQ26" s="219">
        <f t="shared" si="7"/>
        <v>0</v>
      </c>
      <c r="CS26" s="219"/>
      <c r="CT26" s="223"/>
      <c r="CU26" s="223"/>
      <c r="CV26" s="219"/>
      <c r="CX26" s="219"/>
      <c r="CY26" s="223"/>
      <c r="CZ26" s="223"/>
      <c r="DA26" s="219"/>
      <c r="DC26" s="219"/>
      <c r="DD26" s="223"/>
      <c r="DE26" s="223"/>
      <c r="DF26" s="219"/>
      <c r="DH26" s="219"/>
      <c r="DI26" s="223"/>
      <c r="DJ26" s="223"/>
      <c r="DK26" s="219"/>
      <c r="DM26" s="219">
        <f t="shared" si="8"/>
        <v>0</v>
      </c>
      <c r="DN26" s="223"/>
      <c r="DO26" s="223"/>
      <c r="DP26" s="219">
        <f t="shared" si="9"/>
        <v>0</v>
      </c>
    </row>
    <row r="27" spans="1:120" s="196" customFormat="1">
      <c r="D27" s="205"/>
      <c r="M27" s="237"/>
      <c r="N27" s="237"/>
      <c r="O27" s="237"/>
      <c r="P27" s="237"/>
      <c r="R27" s="237"/>
      <c r="S27" s="237"/>
      <c r="T27" s="237"/>
      <c r="U27" s="237"/>
      <c r="W27" s="237"/>
      <c r="X27" s="237"/>
      <c r="Y27" s="237"/>
      <c r="Z27" s="237"/>
      <c r="AB27" s="237"/>
      <c r="AC27" s="237"/>
      <c r="AD27" s="237"/>
      <c r="AE27" s="237"/>
      <c r="AG27" s="237"/>
      <c r="AH27" s="237"/>
      <c r="AI27" s="237"/>
      <c r="AJ27" s="237"/>
      <c r="AM27" s="309"/>
      <c r="AO27" s="237"/>
      <c r="AP27" s="237"/>
      <c r="AQ27" s="237"/>
      <c r="AR27" s="237"/>
      <c r="AT27" s="237"/>
      <c r="AU27" s="237"/>
      <c r="AV27" s="237"/>
      <c r="AW27" s="237"/>
      <c r="AY27" s="237"/>
      <c r="AZ27" s="237"/>
      <c r="BA27" s="237"/>
      <c r="BB27" s="237"/>
      <c r="BD27" s="237"/>
      <c r="BE27" s="237"/>
      <c r="BF27" s="237"/>
      <c r="BG27" s="237"/>
      <c r="BI27" s="237"/>
      <c r="BJ27" s="237"/>
      <c r="BK27" s="237"/>
      <c r="BL27" s="237"/>
      <c r="BO27" s="237"/>
      <c r="BP27" s="237"/>
      <c r="BQ27" s="237"/>
      <c r="BR27" s="237"/>
      <c r="BT27" s="237"/>
      <c r="BU27" s="237"/>
      <c r="BV27" s="237"/>
      <c r="BW27" s="237"/>
      <c r="BY27" s="237"/>
      <c r="BZ27" s="237"/>
      <c r="CA27" s="237"/>
      <c r="CB27" s="237"/>
      <c r="CD27" s="237"/>
      <c r="CE27" s="237"/>
      <c r="CF27" s="237"/>
      <c r="CG27" s="237"/>
      <c r="CI27" s="237"/>
      <c r="CJ27" s="237"/>
      <c r="CK27" s="237"/>
      <c r="CL27" s="237"/>
      <c r="CN27" s="237"/>
      <c r="CO27" s="237"/>
      <c r="CP27" s="237"/>
      <c r="CQ27" s="237"/>
      <c r="CS27" s="237"/>
      <c r="CT27" s="237"/>
      <c r="CU27" s="237"/>
      <c r="CV27" s="237"/>
      <c r="CX27" s="237"/>
      <c r="CY27" s="237"/>
      <c r="CZ27" s="237"/>
      <c r="DA27" s="237"/>
      <c r="DC27" s="237"/>
      <c r="DD27" s="237"/>
      <c r="DE27" s="237"/>
      <c r="DF27" s="237"/>
      <c r="DH27" s="237"/>
      <c r="DI27" s="237"/>
      <c r="DJ27" s="237"/>
      <c r="DK27" s="237"/>
      <c r="DM27" s="237"/>
      <c r="DN27" s="237"/>
      <c r="DO27" s="237"/>
      <c r="DP27" s="237"/>
    </row>
    <row r="28" spans="1:120" s="235" customFormat="1" ht="28.9">
      <c r="A28" s="206" t="s">
        <v>99</v>
      </c>
      <c r="B28" s="207" t="s">
        <v>50</v>
      </c>
      <c r="C28" s="208"/>
      <c r="D28" s="209"/>
      <c r="E28" s="210"/>
      <c r="F28" s="210"/>
      <c r="G28" s="210"/>
      <c r="H28" s="210"/>
      <c r="I28" s="208"/>
      <c r="L28" s="208"/>
      <c r="M28" s="225"/>
      <c r="N28" s="225"/>
      <c r="O28" s="225"/>
      <c r="P28" s="225"/>
      <c r="Q28" s="208"/>
      <c r="R28" s="225"/>
      <c r="S28" s="225"/>
      <c r="T28" s="225"/>
      <c r="U28" s="225"/>
      <c r="V28" s="208"/>
      <c r="W28" s="225"/>
      <c r="X28" s="225"/>
      <c r="Y28" s="225"/>
      <c r="Z28" s="225"/>
      <c r="AA28" s="208"/>
      <c r="AB28" s="225"/>
      <c r="AC28" s="225"/>
      <c r="AD28" s="225"/>
      <c r="AE28" s="225"/>
      <c r="AG28" s="225"/>
      <c r="AH28" s="225"/>
      <c r="AI28" s="225"/>
      <c r="AJ28" s="225"/>
      <c r="AM28" s="310"/>
      <c r="AO28" s="225"/>
      <c r="AP28" s="225"/>
      <c r="AQ28" s="225"/>
      <c r="AR28" s="225"/>
      <c r="AS28" s="208"/>
      <c r="AT28" s="225"/>
      <c r="AU28" s="225"/>
      <c r="AV28" s="225"/>
      <c r="AW28" s="225"/>
      <c r="AX28" s="208"/>
      <c r="AY28" s="225"/>
      <c r="AZ28" s="225"/>
      <c r="BA28" s="225"/>
      <c r="BB28" s="225"/>
      <c r="BC28" s="208"/>
      <c r="BD28" s="225"/>
      <c r="BE28" s="225"/>
      <c r="BF28" s="225"/>
      <c r="BG28" s="225"/>
      <c r="BI28" s="225"/>
      <c r="BJ28" s="225"/>
      <c r="BK28" s="225"/>
      <c r="BL28" s="225"/>
      <c r="BO28" s="225"/>
      <c r="BP28" s="225"/>
      <c r="BQ28" s="225"/>
      <c r="BR28" s="225"/>
      <c r="BS28" s="208"/>
      <c r="BT28" s="225"/>
      <c r="BU28" s="225"/>
      <c r="BV28" s="225"/>
      <c r="BW28" s="225"/>
      <c r="BX28" s="208"/>
      <c r="BY28" s="225"/>
      <c r="BZ28" s="225"/>
      <c r="CA28" s="225"/>
      <c r="CB28" s="225"/>
      <c r="CC28" s="208"/>
      <c r="CD28" s="225"/>
      <c r="CE28" s="225"/>
      <c r="CF28" s="225"/>
      <c r="CG28" s="225"/>
      <c r="CI28" s="225"/>
      <c r="CJ28" s="225"/>
      <c r="CK28" s="225"/>
      <c r="CL28" s="225"/>
      <c r="CN28" s="225"/>
      <c r="CO28" s="225"/>
      <c r="CP28" s="225"/>
      <c r="CQ28" s="225"/>
      <c r="CS28" s="225"/>
      <c r="CT28" s="225"/>
      <c r="CU28" s="225"/>
      <c r="CV28" s="225"/>
      <c r="CW28" s="208"/>
      <c r="CX28" s="225"/>
      <c r="CY28" s="225"/>
      <c r="CZ28" s="225"/>
      <c r="DA28" s="225"/>
      <c r="DB28" s="208"/>
      <c r="DC28" s="225"/>
      <c r="DD28" s="225"/>
      <c r="DE28" s="225"/>
      <c r="DF28" s="225"/>
      <c r="DH28" s="225"/>
      <c r="DI28" s="225"/>
      <c r="DJ28" s="225"/>
      <c r="DK28" s="225"/>
      <c r="DM28" s="225"/>
      <c r="DN28" s="225"/>
      <c r="DO28" s="225"/>
      <c r="DP28" s="225"/>
    </row>
    <row r="29" spans="1:120">
      <c r="A29" s="211" t="s">
        <v>100</v>
      </c>
      <c r="B29" s="211" t="s">
        <v>101</v>
      </c>
      <c r="D29" s="212" t="s">
        <v>102</v>
      </c>
      <c r="E29" s="213"/>
      <c r="F29" s="213"/>
      <c r="G29" s="213"/>
      <c r="H29" s="213"/>
      <c r="J29" s="198" t="s">
        <v>103</v>
      </c>
      <c r="K29" s="305" t="s">
        <v>104</v>
      </c>
      <c r="M29" s="219">
        <f t="shared" si="0"/>
        <v>89</v>
      </c>
      <c r="N29" s="223"/>
      <c r="O29" s="223"/>
      <c r="P29" s="219">
        <f t="shared" si="1"/>
        <v>0</v>
      </c>
      <c r="R29" s="219">
        <v>33</v>
      </c>
      <c r="S29" s="223"/>
      <c r="T29" s="223"/>
      <c r="U29" s="219"/>
      <c r="W29" s="219">
        <v>36</v>
      </c>
      <c r="X29" s="223"/>
      <c r="Y29" s="223"/>
      <c r="Z29" s="219"/>
      <c r="AB29" s="219">
        <v>20</v>
      </c>
      <c r="AC29" s="223"/>
      <c r="AD29" s="223"/>
      <c r="AE29" s="219"/>
      <c r="AG29" s="219"/>
      <c r="AH29" s="223"/>
      <c r="AI29" s="223"/>
      <c r="AJ29" s="219"/>
      <c r="AL29" s="198" t="s">
        <v>103</v>
      </c>
      <c r="AM29" s="305" t="s">
        <v>105</v>
      </c>
      <c r="AO29" s="412">
        <f t="shared" ref="AO29:AO44" si="10">SUM(AT29,AY29,BD29,BI29)</f>
        <v>112</v>
      </c>
      <c r="AP29" s="223"/>
      <c r="AQ29" s="223"/>
      <c r="AR29" s="219">
        <f t="shared" ref="AR29:AR44" si="11">SUM(AW29,BB29,BG29,BL29)</f>
        <v>0</v>
      </c>
      <c r="AS29" s="196"/>
      <c r="AT29" s="219">
        <v>44</v>
      </c>
      <c r="AU29" s="223"/>
      <c r="AV29" s="223"/>
      <c r="AW29" s="219"/>
      <c r="AY29" s="219">
        <v>48</v>
      </c>
      <c r="AZ29" s="223"/>
      <c r="BA29" s="223"/>
      <c r="BB29" s="219"/>
      <c r="BD29" s="219">
        <v>20</v>
      </c>
      <c r="BE29" s="223"/>
      <c r="BF29" s="223"/>
      <c r="BG29" s="219"/>
      <c r="BI29" s="219"/>
      <c r="BJ29" s="223"/>
      <c r="BK29" s="223"/>
      <c r="BL29" s="219"/>
      <c r="BO29" s="412">
        <f t="shared" ref="BO29:BO44" si="12">SUM(BT29,BY29,CD29,CI29)</f>
        <v>0</v>
      </c>
      <c r="BP29" s="223"/>
      <c r="BQ29" s="223"/>
      <c r="BR29" s="219">
        <f t="shared" ref="BR29:BR44" si="13">SUM(BW29,CB29,CG29,CL29)</f>
        <v>0</v>
      </c>
      <c r="BS29" s="196"/>
      <c r="BT29" s="219"/>
      <c r="BU29" s="223"/>
      <c r="BV29" s="223"/>
      <c r="BW29" s="219"/>
      <c r="BY29" s="219"/>
      <c r="BZ29" s="223"/>
      <c r="CA29" s="223"/>
      <c r="CB29" s="219"/>
      <c r="CD29" s="219"/>
      <c r="CE29" s="223"/>
      <c r="CF29" s="223"/>
      <c r="CG29" s="219"/>
      <c r="CI29" s="219"/>
      <c r="CJ29" s="223"/>
      <c r="CK29" s="223"/>
      <c r="CL29" s="219"/>
      <c r="CN29" s="219">
        <f>SUM(CS29,CX29,DC29,DH29)</f>
        <v>0</v>
      </c>
      <c r="CO29" s="223"/>
      <c r="CP29" s="223"/>
      <c r="CQ29" s="219">
        <f>SUM(CV29,DA29,DF29,DK29)</f>
        <v>0</v>
      </c>
      <c r="CS29" s="219"/>
      <c r="CT29" s="223"/>
      <c r="CU29" s="223"/>
      <c r="CV29" s="219"/>
      <c r="CX29" s="219"/>
      <c r="CY29" s="223"/>
      <c r="CZ29" s="223"/>
      <c r="DA29" s="219"/>
      <c r="DC29" s="219"/>
      <c r="DD29" s="223"/>
      <c r="DE29" s="223"/>
      <c r="DF29" s="219"/>
      <c r="DH29" s="219"/>
      <c r="DI29" s="223"/>
      <c r="DJ29" s="223"/>
      <c r="DK29" s="219"/>
      <c r="DM29" s="219">
        <f>SUM(M29,AO29,BO29,CN29)</f>
        <v>201</v>
      </c>
      <c r="DN29" s="223"/>
      <c r="DO29" s="223"/>
      <c r="DP29" s="219">
        <f>SUM(P29,AR29,BR29,CQ29)</f>
        <v>0</v>
      </c>
    </row>
    <row r="30" spans="1:120">
      <c r="A30" s="211"/>
      <c r="B30" s="211"/>
      <c r="D30" s="212"/>
      <c r="E30" s="213"/>
      <c r="F30" s="213"/>
      <c r="G30" s="213"/>
      <c r="H30" s="213"/>
      <c r="M30" s="219">
        <f t="shared" si="0"/>
        <v>0</v>
      </c>
      <c r="N30" s="223"/>
      <c r="O30" s="223"/>
      <c r="P30" s="219">
        <f t="shared" si="1"/>
        <v>0</v>
      </c>
      <c r="R30" s="219"/>
      <c r="S30" s="223"/>
      <c r="T30" s="223"/>
      <c r="U30" s="219"/>
      <c r="W30" s="219"/>
      <c r="X30" s="223"/>
      <c r="Y30" s="223"/>
      <c r="Z30" s="219"/>
      <c r="AB30" s="219"/>
      <c r="AC30" s="223"/>
      <c r="AD30" s="223"/>
      <c r="AE30" s="219"/>
      <c r="AG30" s="219"/>
      <c r="AH30" s="223"/>
      <c r="AI30" s="223"/>
      <c r="AJ30" s="219"/>
      <c r="AO30" s="412">
        <f t="shared" si="10"/>
        <v>0</v>
      </c>
      <c r="AP30" s="223"/>
      <c r="AQ30" s="223"/>
      <c r="AR30" s="219">
        <f t="shared" si="11"/>
        <v>0</v>
      </c>
      <c r="AS30" s="196"/>
      <c r="AT30" s="219"/>
      <c r="AU30" s="223"/>
      <c r="AV30" s="223"/>
      <c r="AW30" s="219"/>
      <c r="AY30" s="219"/>
      <c r="AZ30" s="223"/>
      <c r="BA30" s="223"/>
      <c r="BB30" s="219"/>
      <c r="BD30" s="219"/>
      <c r="BE30" s="223"/>
      <c r="BF30" s="223"/>
      <c r="BG30" s="219"/>
      <c r="BI30" s="219"/>
      <c r="BJ30" s="223"/>
      <c r="BK30" s="223"/>
      <c r="BL30" s="219"/>
      <c r="BO30" s="412">
        <f t="shared" si="12"/>
        <v>0</v>
      </c>
      <c r="BP30" s="223"/>
      <c r="BQ30" s="223"/>
      <c r="BR30" s="219">
        <f t="shared" si="13"/>
        <v>0</v>
      </c>
      <c r="BS30" s="196"/>
      <c r="BT30" s="219"/>
      <c r="BU30" s="223"/>
      <c r="BV30" s="223"/>
      <c r="BW30" s="219"/>
      <c r="BY30" s="219"/>
      <c r="BZ30" s="223"/>
      <c r="CA30" s="223"/>
      <c r="CB30" s="219"/>
      <c r="CD30" s="219"/>
      <c r="CE30" s="223"/>
      <c r="CF30" s="223"/>
      <c r="CG30" s="219"/>
      <c r="CI30" s="219"/>
      <c r="CJ30" s="223"/>
      <c r="CK30" s="223"/>
      <c r="CL30" s="219"/>
      <c r="CN30" s="219">
        <f t="shared" ref="CN30:CN44" si="14">SUM(CS30,CX30,DC30,DH30)</f>
        <v>0</v>
      </c>
      <c r="CO30" s="223"/>
      <c r="CP30" s="223"/>
      <c r="CQ30" s="219">
        <f t="shared" ref="CQ30:CQ44" si="15">SUM(CV30,DA30,DF30,DK30)</f>
        <v>0</v>
      </c>
      <c r="CS30" s="219"/>
      <c r="CT30" s="223"/>
      <c r="CU30" s="223"/>
      <c r="CV30" s="219"/>
      <c r="CX30" s="219"/>
      <c r="CY30" s="223"/>
      <c r="CZ30" s="223"/>
      <c r="DA30" s="219"/>
      <c r="DC30" s="219"/>
      <c r="DD30" s="223"/>
      <c r="DE30" s="223"/>
      <c r="DF30" s="219"/>
      <c r="DH30" s="219"/>
      <c r="DI30" s="223"/>
      <c r="DJ30" s="223"/>
      <c r="DK30" s="219"/>
      <c r="DM30" s="219">
        <f t="shared" ref="DM30:DM44" si="16">SUM(M30,AO30,BO30,CN30)</f>
        <v>0</v>
      </c>
      <c r="DN30" s="223"/>
      <c r="DO30" s="223"/>
      <c r="DP30" s="219">
        <f t="shared" ref="DP30:DP44" si="17">SUM(P30,AR30,BR30,CQ30)</f>
        <v>0</v>
      </c>
    </row>
    <row r="31" spans="1:120">
      <c r="A31" s="211"/>
      <c r="B31" s="211"/>
      <c r="D31" s="212"/>
      <c r="E31" s="213"/>
      <c r="F31" s="213"/>
      <c r="G31" s="213"/>
      <c r="H31" s="213"/>
      <c r="M31" s="219">
        <f t="shared" si="0"/>
        <v>0</v>
      </c>
      <c r="N31" s="223"/>
      <c r="O31" s="223"/>
      <c r="P31" s="219">
        <f t="shared" si="1"/>
        <v>0</v>
      </c>
      <c r="R31" s="238"/>
      <c r="S31" s="223"/>
      <c r="T31" s="223"/>
      <c r="U31" s="219"/>
      <c r="W31" s="238"/>
      <c r="X31" s="223"/>
      <c r="Y31" s="223"/>
      <c r="Z31" s="219"/>
      <c r="AB31" s="238"/>
      <c r="AC31" s="223"/>
      <c r="AD31" s="223"/>
      <c r="AE31" s="219"/>
      <c r="AG31" s="219"/>
      <c r="AH31" s="223"/>
      <c r="AI31" s="223"/>
      <c r="AJ31" s="219"/>
      <c r="AO31" s="412">
        <f t="shared" si="10"/>
        <v>0</v>
      </c>
      <c r="AP31" s="223"/>
      <c r="AQ31" s="223"/>
      <c r="AR31" s="219">
        <f t="shared" si="11"/>
        <v>0</v>
      </c>
      <c r="AS31" s="196"/>
      <c r="AT31" s="238"/>
      <c r="AU31" s="223"/>
      <c r="AV31" s="223"/>
      <c r="AW31" s="219"/>
      <c r="AY31" s="238"/>
      <c r="AZ31" s="223"/>
      <c r="BA31" s="223"/>
      <c r="BB31" s="219"/>
      <c r="BD31" s="238"/>
      <c r="BE31" s="223"/>
      <c r="BF31" s="223"/>
      <c r="BG31" s="219"/>
      <c r="BI31" s="219"/>
      <c r="BJ31" s="223"/>
      <c r="BK31" s="223"/>
      <c r="BL31" s="219"/>
      <c r="BO31" s="412">
        <f t="shared" si="12"/>
        <v>0</v>
      </c>
      <c r="BP31" s="223"/>
      <c r="BQ31" s="223"/>
      <c r="BR31" s="219">
        <f t="shared" si="13"/>
        <v>0</v>
      </c>
      <c r="BS31" s="196"/>
      <c r="BT31" s="238"/>
      <c r="BU31" s="223"/>
      <c r="BV31" s="223"/>
      <c r="BW31" s="219"/>
      <c r="BY31" s="238"/>
      <c r="BZ31" s="223"/>
      <c r="CA31" s="223"/>
      <c r="CB31" s="219"/>
      <c r="CD31" s="238"/>
      <c r="CE31" s="223"/>
      <c r="CF31" s="223"/>
      <c r="CG31" s="219"/>
      <c r="CI31" s="219"/>
      <c r="CJ31" s="223"/>
      <c r="CK31" s="223"/>
      <c r="CL31" s="219"/>
      <c r="CN31" s="219">
        <f t="shared" si="14"/>
        <v>0</v>
      </c>
      <c r="CO31" s="223"/>
      <c r="CP31" s="223"/>
      <c r="CQ31" s="219">
        <f t="shared" si="15"/>
        <v>0</v>
      </c>
      <c r="CS31" s="238"/>
      <c r="CT31" s="223"/>
      <c r="CU31" s="223"/>
      <c r="CV31" s="219"/>
      <c r="CX31" s="238"/>
      <c r="CY31" s="223"/>
      <c r="CZ31" s="223"/>
      <c r="DA31" s="219"/>
      <c r="DC31" s="238"/>
      <c r="DD31" s="223"/>
      <c r="DE31" s="223"/>
      <c r="DF31" s="219"/>
      <c r="DH31" s="219"/>
      <c r="DI31" s="223"/>
      <c r="DJ31" s="223"/>
      <c r="DK31" s="219"/>
      <c r="DM31" s="219">
        <f t="shared" si="16"/>
        <v>0</v>
      </c>
      <c r="DN31" s="223"/>
      <c r="DO31" s="223"/>
      <c r="DP31" s="219">
        <f t="shared" si="17"/>
        <v>0</v>
      </c>
    </row>
    <row r="32" spans="1:120">
      <c r="A32" s="211"/>
      <c r="B32" s="211"/>
      <c r="D32" s="212"/>
      <c r="E32" s="213"/>
      <c r="F32" s="213"/>
      <c r="G32" s="213"/>
      <c r="H32" s="213"/>
      <c r="M32" s="219">
        <f t="shared" si="0"/>
        <v>0</v>
      </c>
      <c r="N32" s="223"/>
      <c r="O32" s="223"/>
      <c r="P32" s="219">
        <f t="shared" si="1"/>
        <v>0</v>
      </c>
      <c r="R32" s="219"/>
      <c r="S32" s="223"/>
      <c r="T32" s="223"/>
      <c r="U32" s="219"/>
      <c r="W32" s="219"/>
      <c r="X32" s="223"/>
      <c r="Y32" s="223"/>
      <c r="Z32" s="219"/>
      <c r="AB32" s="219"/>
      <c r="AC32" s="223"/>
      <c r="AD32" s="223"/>
      <c r="AE32" s="219"/>
      <c r="AG32" s="219"/>
      <c r="AH32" s="223"/>
      <c r="AI32" s="223"/>
      <c r="AJ32" s="219"/>
      <c r="AO32" s="412">
        <f t="shared" si="10"/>
        <v>0</v>
      </c>
      <c r="AP32" s="223"/>
      <c r="AQ32" s="223"/>
      <c r="AR32" s="219">
        <f t="shared" si="11"/>
        <v>0</v>
      </c>
      <c r="AS32" s="196"/>
      <c r="AT32" s="219"/>
      <c r="AU32" s="223"/>
      <c r="AV32" s="223"/>
      <c r="AW32" s="219"/>
      <c r="AY32" s="219"/>
      <c r="AZ32" s="223"/>
      <c r="BA32" s="223"/>
      <c r="BB32" s="219"/>
      <c r="BD32" s="219"/>
      <c r="BE32" s="223"/>
      <c r="BF32" s="223"/>
      <c r="BG32" s="219"/>
      <c r="BI32" s="219"/>
      <c r="BJ32" s="223"/>
      <c r="BK32" s="223"/>
      <c r="BL32" s="219"/>
      <c r="BO32" s="412">
        <f t="shared" si="12"/>
        <v>0</v>
      </c>
      <c r="BP32" s="223"/>
      <c r="BQ32" s="223"/>
      <c r="BR32" s="219">
        <f t="shared" si="13"/>
        <v>0</v>
      </c>
      <c r="BS32" s="196"/>
      <c r="BT32" s="219"/>
      <c r="BU32" s="223"/>
      <c r="BV32" s="223"/>
      <c r="BW32" s="219"/>
      <c r="BY32" s="219"/>
      <c r="BZ32" s="223"/>
      <c r="CA32" s="223"/>
      <c r="CB32" s="219"/>
      <c r="CD32" s="219"/>
      <c r="CE32" s="223"/>
      <c r="CF32" s="223"/>
      <c r="CG32" s="219"/>
      <c r="CI32" s="219"/>
      <c r="CJ32" s="223"/>
      <c r="CK32" s="223"/>
      <c r="CL32" s="219"/>
      <c r="CN32" s="219">
        <f t="shared" si="14"/>
        <v>0</v>
      </c>
      <c r="CO32" s="223"/>
      <c r="CP32" s="223"/>
      <c r="CQ32" s="219">
        <f t="shared" si="15"/>
        <v>0</v>
      </c>
      <c r="CS32" s="219"/>
      <c r="CT32" s="223"/>
      <c r="CU32" s="223"/>
      <c r="CV32" s="219"/>
      <c r="CX32" s="219"/>
      <c r="CY32" s="223"/>
      <c r="CZ32" s="223"/>
      <c r="DA32" s="219"/>
      <c r="DC32" s="219"/>
      <c r="DD32" s="223"/>
      <c r="DE32" s="223"/>
      <c r="DF32" s="219"/>
      <c r="DH32" s="219"/>
      <c r="DI32" s="223"/>
      <c r="DJ32" s="223"/>
      <c r="DK32" s="219"/>
      <c r="DM32" s="219">
        <f t="shared" si="16"/>
        <v>0</v>
      </c>
      <c r="DN32" s="223"/>
      <c r="DO32" s="223"/>
      <c r="DP32" s="219">
        <f t="shared" si="17"/>
        <v>0</v>
      </c>
    </row>
    <row r="33" spans="1:120" hidden="1">
      <c r="A33" s="211"/>
      <c r="B33" s="211"/>
      <c r="D33" s="212"/>
      <c r="E33" s="213"/>
      <c r="F33" s="213"/>
      <c r="G33" s="213"/>
      <c r="H33" s="213"/>
      <c r="M33" s="219">
        <f t="shared" si="0"/>
        <v>0</v>
      </c>
      <c r="N33" s="223"/>
      <c r="O33" s="223"/>
      <c r="P33" s="219">
        <f t="shared" si="1"/>
        <v>0</v>
      </c>
      <c r="R33" s="219"/>
      <c r="S33" s="223"/>
      <c r="T33" s="223"/>
      <c r="U33" s="219"/>
      <c r="W33" s="219"/>
      <c r="X33" s="223"/>
      <c r="Y33" s="223"/>
      <c r="Z33" s="219"/>
      <c r="AB33" s="219"/>
      <c r="AC33" s="223"/>
      <c r="AD33" s="223"/>
      <c r="AE33" s="219"/>
      <c r="AG33" s="219"/>
      <c r="AH33" s="223"/>
      <c r="AI33" s="223"/>
      <c r="AJ33" s="219"/>
      <c r="AO33" s="412">
        <f t="shared" si="10"/>
        <v>0</v>
      </c>
      <c r="AP33" s="223"/>
      <c r="AQ33" s="223"/>
      <c r="AR33" s="219">
        <f t="shared" si="11"/>
        <v>0</v>
      </c>
      <c r="AS33" s="196"/>
      <c r="AT33" s="219"/>
      <c r="AU33" s="223"/>
      <c r="AV33" s="223"/>
      <c r="AW33" s="219"/>
      <c r="AY33" s="219"/>
      <c r="AZ33" s="223"/>
      <c r="BA33" s="223"/>
      <c r="BB33" s="219"/>
      <c r="BD33" s="219"/>
      <c r="BE33" s="223"/>
      <c r="BF33" s="223"/>
      <c r="BG33" s="219"/>
      <c r="BI33" s="219"/>
      <c r="BJ33" s="223"/>
      <c r="BK33" s="223"/>
      <c r="BL33" s="219"/>
      <c r="BO33" s="412">
        <f t="shared" si="12"/>
        <v>0</v>
      </c>
      <c r="BP33" s="223"/>
      <c r="BQ33" s="223"/>
      <c r="BR33" s="219">
        <f t="shared" si="13"/>
        <v>0</v>
      </c>
      <c r="BS33" s="196"/>
      <c r="BT33" s="219"/>
      <c r="BU33" s="223"/>
      <c r="BV33" s="223"/>
      <c r="BW33" s="219"/>
      <c r="BY33" s="219"/>
      <c r="BZ33" s="223"/>
      <c r="CA33" s="223"/>
      <c r="CB33" s="219"/>
      <c r="CD33" s="219"/>
      <c r="CE33" s="223"/>
      <c r="CF33" s="223"/>
      <c r="CG33" s="219"/>
      <c r="CI33" s="219"/>
      <c r="CJ33" s="223"/>
      <c r="CK33" s="223"/>
      <c r="CL33" s="219"/>
      <c r="CN33" s="219">
        <f t="shared" si="14"/>
        <v>0</v>
      </c>
      <c r="CO33" s="223"/>
      <c r="CP33" s="223"/>
      <c r="CQ33" s="219">
        <f t="shared" si="15"/>
        <v>0</v>
      </c>
      <c r="CS33" s="219"/>
      <c r="CT33" s="223"/>
      <c r="CU33" s="223"/>
      <c r="CV33" s="219"/>
      <c r="CX33" s="219"/>
      <c r="CY33" s="223"/>
      <c r="CZ33" s="223"/>
      <c r="DA33" s="219"/>
      <c r="DC33" s="219"/>
      <c r="DD33" s="223"/>
      <c r="DE33" s="223"/>
      <c r="DF33" s="219"/>
      <c r="DH33" s="219"/>
      <c r="DI33" s="223"/>
      <c r="DJ33" s="223"/>
      <c r="DK33" s="219"/>
      <c r="DM33" s="219">
        <f t="shared" si="16"/>
        <v>0</v>
      </c>
      <c r="DN33" s="223"/>
      <c r="DO33" s="223"/>
      <c r="DP33" s="219">
        <f t="shared" si="17"/>
        <v>0</v>
      </c>
    </row>
    <row r="34" spans="1:120" hidden="1">
      <c r="A34" s="211"/>
      <c r="B34" s="211"/>
      <c r="D34" s="212"/>
      <c r="E34" s="213"/>
      <c r="F34" s="213"/>
      <c r="G34" s="213"/>
      <c r="H34" s="213"/>
      <c r="M34" s="219">
        <f t="shared" si="0"/>
        <v>0</v>
      </c>
      <c r="N34" s="223"/>
      <c r="O34" s="223"/>
      <c r="P34" s="219">
        <f t="shared" si="1"/>
        <v>0</v>
      </c>
      <c r="R34" s="219"/>
      <c r="S34" s="223"/>
      <c r="T34" s="223"/>
      <c r="U34" s="219"/>
      <c r="W34" s="219"/>
      <c r="X34" s="223"/>
      <c r="Y34" s="223"/>
      <c r="Z34" s="219"/>
      <c r="AB34" s="219"/>
      <c r="AC34" s="223"/>
      <c r="AD34" s="223"/>
      <c r="AE34" s="219"/>
      <c r="AG34" s="219"/>
      <c r="AH34" s="223"/>
      <c r="AI34" s="223"/>
      <c r="AJ34" s="219"/>
      <c r="AO34" s="412">
        <f t="shared" si="10"/>
        <v>0</v>
      </c>
      <c r="AP34" s="223"/>
      <c r="AQ34" s="223"/>
      <c r="AR34" s="219">
        <f t="shared" si="11"/>
        <v>0</v>
      </c>
      <c r="AS34" s="196"/>
      <c r="AT34" s="219"/>
      <c r="AU34" s="223"/>
      <c r="AV34" s="223"/>
      <c r="AW34" s="219"/>
      <c r="AY34" s="219"/>
      <c r="AZ34" s="223"/>
      <c r="BA34" s="223"/>
      <c r="BB34" s="219"/>
      <c r="BD34" s="219"/>
      <c r="BE34" s="223"/>
      <c r="BF34" s="223"/>
      <c r="BG34" s="219"/>
      <c r="BI34" s="219"/>
      <c r="BJ34" s="223"/>
      <c r="BK34" s="223"/>
      <c r="BL34" s="219"/>
      <c r="BO34" s="412">
        <f t="shared" si="12"/>
        <v>0</v>
      </c>
      <c r="BP34" s="223"/>
      <c r="BQ34" s="223"/>
      <c r="BR34" s="219">
        <f t="shared" si="13"/>
        <v>0</v>
      </c>
      <c r="BS34" s="196"/>
      <c r="BT34" s="219"/>
      <c r="BU34" s="223"/>
      <c r="BV34" s="223"/>
      <c r="BW34" s="219"/>
      <c r="BY34" s="219"/>
      <c r="BZ34" s="223"/>
      <c r="CA34" s="223"/>
      <c r="CB34" s="219"/>
      <c r="CD34" s="219"/>
      <c r="CE34" s="223"/>
      <c r="CF34" s="223"/>
      <c r="CG34" s="219"/>
      <c r="CI34" s="219"/>
      <c r="CJ34" s="223"/>
      <c r="CK34" s="223"/>
      <c r="CL34" s="219"/>
      <c r="CN34" s="219">
        <f t="shared" si="14"/>
        <v>0</v>
      </c>
      <c r="CO34" s="223"/>
      <c r="CP34" s="223"/>
      <c r="CQ34" s="219">
        <f t="shared" si="15"/>
        <v>0</v>
      </c>
      <c r="CS34" s="219"/>
      <c r="CT34" s="223"/>
      <c r="CU34" s="223"/>
      <c r="CV34" s="219"/>
      <c r="CX34" s="219"/>
      <c r="CY34" s="223"/>
      <c r="CZ34" s="223"/>
      <c r="DA34" s="219"/>
      <c r="DC34" s="219"/>
      <c r="DD34" s="223"/>
      <c r="DE34" s="223"/>
      <c r="DF34" s="219"/>
      <c r="DH34" s="219"/>
      <c r="DI34" s="223"/>
      <c r="DJ34" s="223"/>
      <c r="DK34" s="219"/>
      <c r="DM34" s="219">
        <f t="shared" si="16"/>
        <v>0</v>
      </c>
      <c r="DN34" s="223"/>
      <c r="DO34" s="223"/>
      <c r="DP34" s="219">
        <f t="shared" si="17"/>
        <v>0</v>
      </c>
    </row>
    <row r="35" spans="1:120" hidden="1">
      <c r="A35" s="211"/>
      <c r="B35" s="211"/>
      <c r="D35" s="212"/>
      <c r="E35" s="213"/>
      <c r="F35" s="213"/>
      <c r="G35" s="213"/>
      <c r="H35" s="213"/>
      <c r="M35" s="219">
        <f t="shared" si="0"/>
        <v>0</v>
      </c>
      <c r="N35" s="223"/>
      <c r="O35" s="223"/>
      <c r="P35" s="219">
        <f t="shared" si="1"/>
        <v>0</v>
      </c>
      <c r="R35" s="219"/>
      <c r="S35" s="223"/>
      <c r="T35" s="223"/>
      <c r="U35" s="219"/>
      <c r="W35" s="219"/>
      <c r="X35" s="223"/>
      <c r="Y35" s="223"/>
      <c r="Z35" s="219"/>
      <c r="AB35" s="219"/>
      <c r="AC35" s="223"/>
      <c r="AD35" s="223"/>
      <c r="AE35" s="219"/>
      <c r="AG35" s="219"/>
      <c r="AH35" s="223"/>
      <c r="AI35" s="223"/>
      <c r="AJ35" s="219"/>
      <c r="AO35" s="412">
        <f t="shared" si="10"/>
        <v>0</v>
      </c>
      <c r="AP35" s="223"/>
      <c r="AQ35" s="223"/>
      <c r="AR35" s="219">
        <f t="shared" si="11"/>
        <v>0</v>
      </c>
      <c r="AS35" s="196"/>
      <c r="AT35" s="219"/>
      <c r="AU35" s="223"/>
      <c r="AV35" s="223"/>
      <c r="AW35" s="219"/>
      <c r="AY35" s="219"/>
      <c r="AZ35" s="223"/>
      <c r="BA35" s="223"/>
      <c r="BB35" s="219"/>
      <c r="BD35" s="219"/>
      <c r="BE35" s="223"/>
      <c r="BF35" s="223"/>
      <c r="BG35" s="219"/>
      <c r="BI35" s="219"/>
      <c r="BJ35" s="223"/>
      <c r="BK35" s="223"/>
      <c r="BL35" s="219"/>
      <c r="BO35" s="412">
        <f t="shared" si="12"/>
        <v>0</v>
      </c>
      <c r="BP35" s="223"/>
      <c r="BQ35" s="223"/>
      <c r="BR35" s="219">
        <f t="shared" si="13"/>
        <v>0</v>
      </c>
      <c r="BS35" s="196"/>
      <c r="BT35" s="219"/>
      <c r="BU35" s="223"/>
      <c r="BV35" s="223"/>
      <c r="BW35" s="219"/>
      <c r="BY35" s="219"/>
      <c r="BZ35" s="223"/>
      <c r="CA35" s="223"/>
      <c r="CB35" s="219"/>
      <c r="CD35" s="219"/>
      <c r="CE35" s="223"/>
      <c r="CF35" s="223"/>
      <c r="CG35" s="219"/>
      <c r="CI35" s="219"/>
      <c r="CJ35" s="223"/>
      <c r="CK35" s="223"/>
      <c r="CL35" s="219"/>
      <c r="CN35" s="219">
        <f t="shared" si="14"/>
        <v>0</v>
      </c>
      <c r="CO35" s="223"/>
      <c r="CP35" s="223"/>
      <c r="CQ35" s="219">
        <f t="shared" si="15"/>
        <v>0</v>
      </c>
      <c r="CS35" s="219"/>
      <c r="CT35" s="223"/>
      <c r="CU35" s="223"/>
      <c r="CV35" s="219"/>
      <c r="CX35" s="219"/>
      <c r="CY35" s="223"/>
      <c r="CZ35" s="223"/>
      <c r="DA35" s="219"/>
      <c r="DC35" s="219"/>
      <c r="DD35" s="223"/>
      <c r="DE35" s="223"/>
      <c r="DF35" s="219"/>
      <c r="DH35" s="219"/>
      <c r="DI35" s="223"/>
      <c r="DJ35" s="223"/>
      <c r="DK35" s="219"/>
      <c r="DM35" s="219">
        <f t="shared" si="16"/>
        <v>0</v>
      </c>
      <c r="DN35" s="223"/>
      <c r="DO35" s="223"/>
      <c r="DP35" s="219">
        <f t="shared" si="17"/>
        <v>0</v>
      </c>
    </row>
    <row r="36" spans="1:120" hidden="1">
      <c r="A36" s="211"/>
      <c r="B36" s="211"/>
      <c r="D36" s="212"/>
      <c r="E36" s="213"/>
      <c r="F36" s="213"/>
      <c r="G36" s="213"/>
      <c r="H36" s="213"/>
      <c r="M36" s="219">
        <f t="shared" si="0"/>
        <v>0</v>
      </c>
      <c r="N36" s="223"/>
      <c r="O36" s="223"/>
      <c r="P36" s="219">
        <f t="shared" si="1"/>
        <v>0</v>
      </c>
      <c r="R36" s="219"/>
      <c r="S36" s="223"/>
      <c r="T36" s="223"/>
      <c r="U36" s="219"/>
      <c r="W36" s="219"/>
      <c r="X36" s="223"/>
      <c r="Y36" s="223"/>
      <c r="Z36" s="219"/>
      <c r="AB36" s="219"/>
      <c r="AC36" s="223"/>
      <c r="AD36" s="223"/>
      <c r="AE36" s="219"/>
      <c r="AG36" s="219"/>
      <c r="AH36" s="223"/>
      <c r="AI36" s="223"/>
      <c r="AJ36" s="219"/>
      <c r="AO36" s="412">
        <f t="shared" si="10"/>
        <v>0</v>
      </c>
      <c r="AP36" s="223"/>
      <c r="AQ36" s="223"/>
      <c r="AR36" s="219">
        <f t="shared" si="11"/>
        <v>0</v>
      </c>
      <c r="AS36" s="196"/>
      <c r="AT36" s="219"/>
      <c r="AU36" s="223"/>
      <c r="AV36" s="223"/>
      <c r="AW36" s="219"/>
      <c r="AY36" s="219"/>
      <c r="AZ36" s="223"/>
      <c r="BA36" s="223"/>
      <c r="BB36" s="219"/>
      <c r="BD36" s="219"/>
      <c r="BE36" s="223"/>
      <c r="BF36" s="223"/>
      <c r="BG36" s="219"/>
      <c r="BI36" s="219"/>
      <c r="BJ36" s="223"/>
      <c r="BK36" s="223"/>
      <c r="BL36" s="219"/>
      <c r="BO36" s="412">
        <f t="shared" si="12"/>
        <v>0</v>
      </c>
      <c r="BP36" s="223"/>
      <c r="BQ36" s="223"/>
      <c r="BR36" s="219">
        <f t="shared" si="13"/>
        <v>0</v>
      </c>
      <c r="BS36" s="196"/>
      <c r="BT36" s="219"/>
      <c r="BU36" s="223"/>
      <c r="BV36" s="223"/>
      <c r="BW36" s="219"/>
      <c r="BY36" s="219"/>
      <c r="BZ36" s="223"/>
      <c r="CA36" s="223"/>
      <c r="CB36" s="219"/>
      <c r="CD36" s="219"/>
      <c r="CE36" s="223"/>
      <c r="CF36" s="223"/>
      <c r="CG36" s="219"/>
      <c r="CI36" s="219"/>
      <c r="CJ36" s="223"/>
      <c r="CK36" s="223"/>
      <c r="CL36" s="219"/>
      <c r="CN36" s="219">
        <f t="shared" si="14"/>
        <v>0</v>
      </c>
      <c r="CO36" s="223"/>
      <c r="CP36" s="223"/>
      <c r="CQ36" s="219">
        <f t="shared" si="15"/>
        <v>0</v>
      </c>
      <c r="CS36" s="219"/>
      <c r="CT36" s="223"/>
      <c r="CU36" s="223"/>
      <c r="CV36" s="219"/>
      <c r="CX36" s="219"/>
      <c r="CY36" s="223"/>
      <c r="CZ36" s="223"/>
      <c r="DA36" s="219"/>
      <c r="DC36" s="219"/>
      <c r="DD36" s="223"/>
      <c r="DE36" s="223"/>
      <c r="DF36" s="219"/>
      <c r="DH36" s="219"/>
      <c r="DI36" s="223"/>
      <c r="DJ36" s="223"/>
      <c r="DK36" s="219"/>
      <c r="DM36" s="219">
        <f t="shared" si="16"/>
        <v>0</v>
      </c>
      <c r="DN36" s="223"/>
      <c r="DO36" s="223"/>
      <c r="DP36" s="219">
        <f t="shared" si="17"/>
        <v>0</v>
      </c>
    </row>
    <row r="37" spans="1:120" hidden="1">
      <c r="A37" s="211"/>
      <c r="B37" s="211"/>
      <c r="D37" s="212"/>
      <c r="E37" s="213"/>
      <c r="F37" s="213"/>
      <c r="G37" s="213"/>
      <c r="H37" s="213"/>
      <c r="M37" s="219">
        <f t="shared" si="0"/>
        <v>0</v>
      </c>
      <c r="N37" s="223"/>
      <c r="O37" s="223"/>
      <c r="P37" s="219">
        <f t="shared" si="1"/>
        <v>0</v>
      </c>
      <c r="R37" s="219"/>
      <c r="S37" s="223"/>
      <c r="T37" s="223"/>
      <c r="U37" s="219"/>
      <c r="W37" s="219"/>
      <c r="X37" s="223"/>
      <c r="Y37" s="223"/>
      <c r="Z37" s="219"/>
      <c r="AB37" s="219"/>
      <c r="AC37" s="223"/>
      <c r="AD37" s="223"/>
      <c r="AE37" s="219"/>
      <c r="AG37" s="238"/>
      <c r="AH37" s="223"/>
      <c r="AI37" s="223"/>
      <c r="AJ37" s="219"/>
      <c r="AO37" s="412">
        <f t="shared" si="10"/>
        <v>0</v>
      </c>
      <c r="AP37" s="223"/>
      <c r="AQ37" s="223"/>
      <c r="AR37" s="219">
        <f t="shared" si="11"/>
        <v>0</v>
      </c>
      <c r="AS37" s="196"/>
      <c r="AT37" s="219"/>
      <c r="AU37" s="223"/>
      <c r="AV37" s="223"/>
      <c r="AW37" s="219"/>
      <c r="AY37" s="219"/>
      <c r="AZ37" s="223"/>
      <c r="BA37" s="223"/>
      <c r="BB37" s="219"/>
      <c r="BD37" s="219"/>
      <c r="BE37" s="223"/>
      <c r="BF37" s="223"/>
      <c r="BG37" s="219"/>
      <c r="BI37" s="238"/>
      <c r="BJ37" s="223"/>
      <c r="BK37" s="223"/>
      <c r="BL37" s="219"/>
      <c r="BO37" s="412">
        <f t="shared" si="12"/>
        <v>0</v>
      </c>
      <c r="BP37" s="223"/>
      <c r="BQ37" s="223"/>
      <c r="BR37" s="219">
        <f t="shared" si="13"/>
        <v>0</v>
      </c>
      <c r="BS37" s="196"/>
      <c r="BT37" s="219"/>
      <c r="BU37" s="223"/>
      <c r="BV37" s="223"/>
      <c r="BW37" s="219"/>
      <c r="BY37" s="219"/>
      <c r="BZ37" s="223"/>
      <c r="CA37" s="223"/>
      <c r="CB37" s="219"/>
      <c r="CD37" s="219"/>
      <c r="CE37" s="223"/>
      <c r="CF37" s="223"/>
      <c r="CG37" s="219"/>
      <c r="CI37" s="238"/>
      <c r="CJ37" s="223"/>
      <c r="CK37" s="223"/>
      <c r="CL37" s="219"/>
      <c r="CN37" s="219">
        <f t="shared" si="14"/>
        <v>0</v>
      </c>
      <c r="CO37" s="223"/>
      <c r="CP37" s="223"/>
      <c r="CQ37" s="219">
        <f t="shared" si="15"/>
        <v>0</v>
      </c>
      <c r="CS37" s="219"/>
      <c r="CT37" s="223"/>
      <c r="CU37" s="223"/>
      <c r="CV37" s="219"/>
      <c r="CX37" s="219"/>
      <c r="CY37" s="223"/>
      <c r="CZ37" s="223"/>
      <c r="DA37" s="219"/>
      <c r="DC37" s="219"/>
      <c r="DD37" s="223"/>
      <c r="DE37" s="223"/>
      <c r="DF37" s="219"/>
      <c r="DH37" s="238"/>
      <c r="DI37" s="223"/>
      <c r="DJ37" s="223"/>
      <c r="DK37" s="219"/>
      <c r="DM37" s="219">
        <f t="shared" si="16"/>
        <v>0</v>
      </c>
      <c r="DN37" s="223"/>
      <c r="DO37" s="223"/>
      <c r="DP37" s="219">
        <f t="shared" si="17"/>
        <v>0</v>
      </c>
    </row>
    <row r="38" spans="1:120" hidden="1">
      <c r="A38" s="211"/>
      <c r="B38" s="211"/>
      <c r="D38" s="212"/>
      <c r="E38" s="213"/>
      <c r="F38" s="213"/>
      <c r="G38" s="213"/>
      <c r="H38" s="213"/>
      <c r="M38" s="219">
        <f t="shared" si="0"/>
        <v>0</v>
      </c>
      <c r="N38" s="223"/>
      <c r="O38" s="223"/>
      <c r="P38" s="219">
        <f t="shared" si="1"/>
        <v>0</v>
      </c>
      <c r="R38" s="219"/>
      <c r="S38" s="223"/>
      <c r="T38" s="223"/>
      <c r="U38" s="219"/>
      <c r="W38" s="219"/>
      <c r="X38" s="223"/>
      <c r="Y38" s="223"/>
      <c r="Z38" s="219"/>
      <c r="AB38" s="219"/>
      <c r="AC38" s="223"/>
      <c r="AD38" s="223"/>
      <c r="AE38" s="219"/>
      <c r="AG38" s="219"/>
      <c r="AH38" s="223"/>
      <c r="AI38" s="223"/>
      <c r="AJ38" s="219"/>
      <c r="AO38" s="412">
        <f t="shared" si="10"/>
        <v>0</v>
      </c>
      <c r="AP38" s="223"/>
      <c r="AQ38" s="223"/>
      <c r="AR38" s="219">
        <f t="shared" si="11"/>
        <v>0</v>
      </c>
      <c r="AS38" s="196"/>
      <c r="AT38" s="219"/>
      <c r="AU38" s="223"/>
      <c r="AV38" s="223"/>
      <c r="AW38" s="219"/>
      <c r="AY38" s="219"/>
      <c r="AZ38" s="223"/>
      <c r="BA38" s="223"/>
      <c r="BB38" s="219"/>
      <c r="BD38" s="219"/>
      <c r="BE38" s="223"/>
      <c r="BF38" s="223"/>
      <c r="BG38" s="219"/>
      <c r="BI38" s="219"/>
      <c r="BJ38" s="223"/>
      <c r="BK38" s="223"/>
      <c r="BL38" s="219"/>
      <c r="BO38" s="412">
        <f t="shared" si="12"/>
        <v>0</v>
      </c>
      <c r="BP38" s="223"/>
      <c r="BQ38" s="223"/>
      <c r="BR38" s="219">
        <f t="shared" si="13"/>
        <v>0</v>
      </c>
      <c r="BS38" s="196"/>
      <c r="BT38" s="219"/>
      <c r="BU38" s="223"/>
      <c r="BV38" s="223"/>
      <c r="BW38" s="219"/>
      <c r="BY38" s="219"/>
      <c r="BZ38" s="223"/>
      <c r="CA38" s="223"/>
      <c r="CB38" s="219"/>
      <c r="CD38" s="219"/>
      <c r="CE38" s="223"/>
      <c r="CF38" s="223"/>
      <c r="CG38" s="219"/>
      <c r="CI38" s="219"/>
      <c r="CJ38" s="223"/>
      <c r="CK38" s="223"/>
      <c r="CL38" s="219"/>
      <c r="CN38" s="219">
        <f t="shared" si="14"/>
        <v>0</v>
      </c>
      <c r="CO38" s="223"/>
      <c r="CP38" s="223"/>
      <c r="CQ38" s="219">
        <f t="shared" si="15"/>
        <v>0</v>
      </c>
      <c r="CS38" s="219"/>
      <c r="CT38" s="223"/>
      <c r="CU38" s="223"/>
      <c r="CV38" s="219"/>
      <c r="CX38" s="219"/>
      <c r="CY38" s="223"/>
      <c r="CZ38" s="223"/>
      <c r="DA38" s="219"/>
      <c r="DC38" s="219"/>
      <c r="DD38" s="223"/>
      <c r="DE38" s="223"/>
      <c r="DF38" s="219"/>
      <c r="DH38" s="219"/>
      <c r="DI38" s="223"/>
      <c r="DJ38" s="223"/>
      <c r="DK38" s="219"/>
      <c r="DM38" s="219">
        <f t="shared" si="16"/>
        <v>0</v>
      </c>
      <c r="DN38" s="223"/>
      <c r="DO38" s="223"/>
      <c r="DP38" s="219">
        <f t="shared" si="17"/>
        <v>0</v>
      </c>
    </row>
    <row r="39" spans="1:120" hidden="1">
      <c r="A39" s="211"/>
      <c r="B39" s="211"/>
      <c r="D39" s="212"/>
      <c r="E39" s="213"/>
      <c r="F39" s="213"/>
      <c r="G39" s="213"/>
      <c r="H39" s="213"/>
      <c r="M39" s="219">
        <f t="shared" si="0"/>
        <v>0</v>
      </c>
      <c r="N39" s="223"/>
      <c r="O39" s="223"/>
      <c r="P39" s="219">
        <f t="shared" si="1"/>
        <v>0</v>
      </c>
      <c r="R39" s="219"/>
      <c r="S39" s="223"/>
      <c r="T39" s="223"/>
      <c r="U39" s="219"/>
      <c r="W39" s="219"/>
      <c r="X39" s="223"/>
      <c r="Y39" s="223"/>
      <c r="Z39" s="219"/>
      <c r="AB39" s="219"/>
      <c r="AC39" s="223"/>
      <c r="AD39" s="223"/>
      <c r="AE39" s="219"/>
      <c r="AG39" s="219"/>
      <c r="AH39" s="223"/>
      <c r="AI39" s="223"/>
      <c r="AJ39" s="219"/>
      <c r="AO39" s="412">
        <f t="shared" si="10"/>
        <v>0</v>
      </c>
      <c r="AP39" s="223"/>
      <c r="AQ39" s="223"/>
      <c r="AR39" s="219">
        <f t="shared" si="11"/>
        <v>0</v>
      </c>
      <c r="AS39" s="196"/>
      <c r="AT39" s="219"/>
      <c r="AU39" s="223"/>
      <c r="AV39" s="223"/>
      <c r="AW39" s="219"/>
      <c r="AY39" s="219"/>
      <c r="AZ39" s="223"/>
      <c r="BA39" s="223"/>
      <c r="BB39" s="219"/>
      <c r="BD39" s="219"/>
      <c r="BE39" s="223"/>
      <c r="BF39" s="223"/>
      <c r="BG39" s="219"/>
      <c r="BI39" s="219"/>
      <c r="BJ39" s="223"/>
      <c r="BK39" s="223"/>
      <c r="BL39" s="219"/>
      <c r="BO39" s="412">
        <f t="shared" si="12"/>
        <v>0</v>
      </c>
      <c r="BP39" s="223"/>
      <c r="BQ39" s="223"/>
      <c r="BR39" s="219">
        <f t="shared" si="13"/>
        <v>0</v>
      </c>
      <c r="BS39" s="196"/>
      <c r="BT39" s="219"/>
      <c r="BU39" s="223"/>
      <c r="BV39" s="223"/>
      <c r="BW39" s="219"/>
      <c r="BY39" s="219"/>
      <c r="BZ39" s="223"/>
      <c r="CA39" s="223"/>
      <c r="CB39" s="219"/>
      <c r="CD39" s="219"/>
      <c r="CE39" s="223"/>
      <c r="CF39" s="223"/>
      <c r="CG39" s="219"/>
      <c r="CI39" s="219"/>
      <c r="CJ39" s="223"/>
      <c r="CK39" s="223"/>
      <c r="CL39" s="219"/>
      <c r="CN39" s="219">
        <f t="shared" si="14"/>
        <v>0</v>
      </c>
      <c r="CO39" s="223"/>
      <c r="CP39" s="223"/>
      <c r="CQ39" s="219">
        <f t="shared" si="15"/>
        <v>0</v>
      </c>
      <c r="CS39" s="219"/>
      <c r="CT39" s="223"/>
      <c r="CU39" s="223"/>
      <c r="CV39" s="219"/>
      <c r="CX39" s="219"/>
      <c r="CY39" s="223"/>
      <c r="CZ39" s="223"/>
      <c r="DA39" s="219"/>
      <c r="DC39" s="219"/>
      <c r="DD39" s="223"/>
      <c r="DE39" s="223"/>
      <c r="DF39" s="219"/>
      <c r="DH39" s="219"/>
      <c r="DI39" s="223"/>
      <c r="DJ39" s="223"/>
      <c r="DK39" s="219"/>
      <c r="DM39" s="219">
        <f t="shared" si="16"/>
        <v>0</v>
      </c>
      <c r="DN39" s="223"/>
      <c r="DO39" s="223"/>
      <c r="DP39" s="219">
        <f t="shared" si="17"/>
        <v>0</v>
      </c>
    </row>
    <row r="40" spans="1:120" hidden="1">
      <c r="A40" s="211"/>
      <c r="B40" s="211"/>
      <c r="D40" s="212"/>
      <c r="E40" s="213"/>
      <c r="F40" s="213"/>
      <c r="G40" s="213"/>
      <c r="H40" s="213"/>
      <c r="M40" s="219">
        <f t="shared" si="0"/>
        <v>0</v>
      </c>
      <c r="N40" s="223"/>
      <c r="O40" s="223"/>
      <c r="P40" s="219">
        <f t="shared" si="1"/>
        <v>0</v>
      </c>
      <c r="R40" s="219"/>
      <c r="S40" s="223"/>
      <c r="T40" s="223"/>
      <c r="U40" s="219"/>
      <c r="W40" s="219"/>
      <c r="X40" s="223"/>
      <c r="Y40" s="223"/>
      <c r="Z40" s="219"/>
      <c r="AB40" s="219"/>
      <c r="AC40" s="223"/>
      <c r="AD40" s="223"/>
      <c r="AE40" s="219"/>
      <c r="AG40" s="219"/>
      <c r="AH40" s="223"/>
      <c r="AI40" s="223"/>
      <c r="AJ40" s="219"/>
      <c r="AO40" s="412">
        <f t="shared" si="10"/>
        <v>0</v>
      </c>
      <c r="AP40" s="223"/>
      <c r="AQ40" s="223"/>
      <c r="AR40" s="219">
        <f t="shared" si="11"/>
        <v>0</v>
      </c>
      <c r="AS40" s="196"/>
      <c r="AT40" s="219"/>
      <c r="AU40" s="223"/>
      <c r="AV40" s="223"/>
      <c r="AW40" s="219"/>
      <c r="AY40" s="219"/>
      <c r="AZ40" s="223"/>
      <c r="BA40" s="223"/>
      <c r="BB40" s="219"/>
      <c r="BD40" s="219"/>
      <c r="BE40" s="223"/>
      <c r="BF40" s="223"/>
      <c r="BG40" s="219"/>
      <c r="BI40" s="219"/>
      <c r="BJ40" s="223"/>
      <c r="BK40" s="223"/>
      <c r="BL40" s="219"/>
      <c r="BO40" s="412">
        <f t="shared" si="12"/>
        <v>0</v>
      </c>
      <c r="BP40" s="223"/>
      <c r="BQ40" s="223"/>
      <c r="BR40" s="219">
        <f t="shared" si="13"/>
        <v>0</v>
      </c>
      <c r="BS40" s="196"/>
      <c r="BT40" s="219"/>
      <c r="BU40" s="223"/>
      <c r="BV40" s="223"/>
      <c r="BW40" s="219"/>
      <c r="BY40" s="219"/>
      <c r="BZ40" s="223"/>
      <c r="CA40" s="223"/>
      <c r="CB40" s="219"/>
      <c r="CD40" s="219"/>
      <c r="CE40" s="223"/>
      <c r="CF40" s="223"/>
      <c r="CG40" s="219"/>
      <c r="CI40" s="219"/>
      <c r="CJ40" s="223"/>
      <c r="CK40" s="223"/>
      <c r="CL40" s="219"/>
      <c r="CN40" s="219">
        <f t="shared" si="14"/>
        <v>0</v>
      </c>
      <c r="CO40" s="223"/>
      <c r="CP40" s="223"/>
      <c r="CQ40" s="219">
        <f t="shared" si="15"/>
        <v>0</v>
      </c>
      <c r="CS40" s="219"/>
      <c r="CT40" s="223"/>
      <c r="CU40" s="223"/>
      <c r="CV40" s="219"/>
      <c r="CX40" s="219"/>
      <c r="CY40" s="223"/>
      <c r="CZ40" s="223"/>
      <c r="DA40" s="219"/>
      <c r="DC40" s="219"/>
      <c r="DD40" s="223"/>
      <c r="DE40" s="223"/>
      <c r="DF40" s="219"/>
      <c r="DH40" s="219"/>
      <c r="DI40" s="223"/>
      <c r="DJ40" s="223"/>
      <c r="DK40" s="219"/>
      <c r="DM40" s="219">
        <f t="shared" si="16"/>
        <v>0</v>
      </c>
      <c r="DN40" s="223"/>
      <c r="DO40" s="223"/>
      <c r="DP40" s="219">
        <f t="shared" si="17"/>
        <v>0</v>
      </c>
    </row>
    <row r="41" spans="1:120" hidden="1">
      <c r="A41" s="211"/>
      <c r="B41" s="211"/>
      <c r="D41" s="212"/>
      <c r="E41" s="213"/>
      <c r="F41" s="213"/>
      <c r="G41" s="213"/>
      <c r="H41" s="213"/>
      <c r="M41" s="219">
        <f t="shared" si="0"/>
        <v>0</v>
      </c>
      <c r="N41" s="223"/>
      <c r="O41" s="223"/>
      <c r="P41" s="219">
        <f t="shared" si="1"/>
        <v>0</v>
      </c>
      <c r="R41" s="219"/>
      <c r="S41" s="223"/>
      <c r="T41" s="223"/>
      <c r="U41" s="219"/>
      <c r="W41" s="219"/>
      <c r="X41" s="223"/>
      <c r="Y41" s="223"/>
      <c r="Z41" s="219"/>
      <c r="AB41" s="219"/>
      <c r="AC41" s="223"/>
      <c r="AD41" s="223"/>
      <c r="AE41" s="219"/>
      <c r="AG41" s="219"/>
      <c r="AH41" s="223"/>
      <c r="AI41" s="223"/>
      <c r="AJ41" s="219"/>
      <c r="AO41" s="412">
        <f t="shared" si="10"/>
        <v>0</v>
      </c>
      <c r="AP41" s="223"/>
      <c r="AQ41" s="223"/>
      <c r="AR41" s="219">
        <f t="shared" si="11"/>
        <v>0</v>
      </c>
      <c r="AS41" s="196"/>
      <c r="AT41" s="219"/>
      <c r="AU41" s="223"/>
      <c r="AV41" s="223"/>
      <c r="AW41" s="219"/>
      <c r="AY41" s="219"/>
      <c r="AZ41" s="223"/>
      <c r="BA41" s="223"/>
      <c r="BB41" s="219"/>
      <c r="BD41" s="219"/>
      <c r="BE41" s="223"/>
      <c r="BF41" s="223"/>
      <c r="BG41" s="219"/>
      <c r="BI41" s="219"/>
      <c r="BJ41" s="223"/>
      <c r="BK41" s="223"/>
      <c r="BL41" s="219"/>
      <c r="BO41" s="412">
        <f t="shared" si="12"/>
        <v>0</v>
      </c>
      <c r="BP41" s="223"/>
      <c r="BQ41" s="223"/>
      <c r="BR41" s="219">
        <f t="shared" si="13"/>
        <v>0</v>
      </c>
      <c r="BS41" s="196"/>
      <c r="BT41" s="219"/>
      <c r="BU41" s="223"/>
      <c r="BV41" s="223"/>
      <c r="BW41" s="219"/>
      <c r="BY41" s="219"/>
      <c r="BZ41" s="223"/>
      <c r="CA41" s="223"/>
      <c r="CB41" s="219"/>
      <c r="CD41" s="219"/>
      <c r="CE41" s="223"/>
      <c r="CF41" s="223"/>
      <c r="CG41" s="219"/>
      <c r="CI41" s="219"/>
      <c r="CJ41" s="223"/>
      <c r="CK41" s="223"/>
      <c r="CL41" s="219"/>
      <c r="CN41" s="219">
        <f t="shared" si="14"/>
        <v>0</v>
      </c>
      <c r="CO41" s="223"/>
      <c r="CP41" s="223"/>
      <c r="CQ41" s="219">
        <f t="shared" si="15"/>
        <v>0</v>
      </c>
      <c r="CS41" s="219"/>
      <c r="CT41" s="223"/>
      <c r="CU41" s="223"/>
      <c r="CV41" s="219"/>
      <c r="CX41" s="219"/>
      <c r="CY41" s="223"/>
      <c r="CZ41" s="223"/>
      <c r="DA41" s="219"/>
      <c r="DC41" s="219"/>
      <c r="DD41" s="223"/>
      <c r="DE41" s="223"/>
      <c r="DF41" s="219"/>
      <c r="DH41" s="219"/>
      <c r="DI41" s="223"/>
      <c r="DJ41" s="223"/>
      <c r="DK41" s="219"/>
      <c r="DM41" s="219">
        <f t="shared" si="16"/>
        <v>0</v>
      </c>
      <c r="DN41" s="223"/>
      <c r="DO41" s="223"/>
      <c r="DP41" s="219">
        <f t="shared" si="17"/>
        <v>0</v>
      </c>
    </row>
    <row r="42" spans="1:120" hidden="1">
      <c r="A42" s="211"/>
      <c r="B42" s="211"/>
      <c r="D42" s="212"/>
      <c r="E42" s="213"/>
      <c r="F42" s="213"/>
      <c r="G42" s="213"/>
      <c r="H42" s="213"/>
      <c r="M42" s="219">
        <f t="shared" si="0"/>
        <v>0</v>
      </c>
      <c r="N42" s="223"/>
      <c r="O42" s="223"/>
      <c r="P42" s="219">
        <f t="shared" si="1"/>
        <v>0</v>
      </c>
      <c r="R42" s="219"/>
      <c r="S42" s="223"/>
      <c r="T42" s="223"/>
      <c r="U42" s="219"/>
      <c r="W42" s="219"/>
      <c r="X42" s="223"/>
      <c r="Y42" s="223"/>
      <c r="Z42" s="219"/>
      <c r="AB42" s="219"/>
      <c r="AC42" s="223"/>
      <c r="AD42" s="223"/>
      <c r="AE42" s="219"/>
      <c r="AG42" s="219"/>
      <c r="AH42" s="223"/>
      <c r="AI42" s="223"/>
      <c r="AJ42" s="219"/>
      <c r="AO42" s="412">
        <f t="shared" si="10"/>
        <v>0</v>
      </c>
      <c r="AP42" s="223"/>
      <c r="AQ42" s="223"/>
      <c r="AR42" s="219">
        <f t="shared" si="11"/>
        <v>0</v>
      </c>
      <c r="AS42" s="196"/>
      <c r="AT42" s="219"/>
      <c r="AU42" s="223"/>
      <c r="AV42" s="223"/>
      <c r="AW42" s="219"/>
      <c r="AY42" s="219"/>
      <c r="AZ42" s="223"/>
      <c r="BA42" s="223"/>
      <c r="BB42" s="219"/>
      <c r="BD42" s="219"/>
      <c r="BE42" s="223"/>
      <c r="BF42" s="223"/>
      <c r="BG42" s="219"/>
      <c r="BI42" s="219"/>
      <c r="BJ42" s="223"/>
      <c r="BK42" s="223"/>
      <c r="BL42" s="219"/>
      <c r="BO42" s="412">
        <f t="shared" si="12"/>
        <v>0</v>
      </c>
      <c r="BP42" s="223"/>
      <c r="BQ42" s="223"/>
      <c r="BR42" s="219">
        <f t="shared" si="13"/>
        <v>0</v>
      </c>
      <c r="BS42" s="196"/>
      <c r="BT42" s="219"/>
      <c r="BU42" s="223"/>
      <c r="BV42" s="223"/>
      <c r="BW42" s="219"/>
      <c r="BY42" s="219"/>
      <c r="BZ42" s="223"/>
      <c r="CA42" s="223"/>
      <c r="CB42" s="219"/>
      <c r="CD42" s="219"/>
      <c r="CE42" s="223"/>
      <c r="CF42" s="223"/>
      <c r="CG42" s="219"/>
      <c r="CI42" s="219"/>
      <c r="CJ42" s="223"/>
      <c r="CK42" s="223"/>
      <c r="CL42" s="219"/>
      <c r="CN42" s="219">
        <f t="shared" si="14"/>
        <v>0</v>
      </c>
      <c r="CO42" s="223"/>
      <c r="CP42" s="223"/>
      <c r="CQ42" s="219">
        <f t="shared" si="15"/>
        <v>0</v>
      </c>
      <c r="CS42" s="219"/>
      <c r="CT42" s="223"/>
      <c r="CU42" s="223"/>
      <c r="CV42" s="219"/>
      <c r="CX42" s="219"/>
      <c r="CY42" s="223"/>
      <c r="CZ42" s="223"/>
      <c r="DA42" s="219"/>
      <c r="DC42" s="219"/>
      <c r="DD42" s="223"/>
      <c r="DE42" s="223"/>
      <c r="DF42" s="219"/>
      <c r="DH42" s="219"/>
      <c r="DI42" s="223"/>
      <c r="DJ42" s="223"/>
      <c r="DK42" s="219"/>
      <c r="DM42" s="219">
        <f t="shared" si="16"/>
        <v>0</v>
      </c>
      <c r="DN42" s="223"/>
      <c r="DO42" s="223"/>
      <c r="DP42" s="219">
        <f t="shared" si="17"/>
        <v>0</v>
      </c>
    </row>
    <row r="43" spans="1:120" hidden="1">
      <c r="A43" s="211"/>
      <c r="B43" s="211"/>
      <c r="D43" s="212"/>
      <c r="E43" s="213"/>
      <c r="F43" s="213"/>
      <c r="G43" s="213"/>
      <c r="H43" s="213"/>
      <c r="M43" s="219">
        <f t="shared" si="0"/>
        <v>0</v>
      </c>
      <c r="N43" s="223"/>
      <c r="O43" s="223"/>
      <c r="P43" s="219">
        <f t="shared" si="1"/>
        <v>0</v>
      </c>
      <c r="R43" s="219"/>
      <c r="S43" s="223"/>
      <c r="T43" s="223"/>
      <c r="U43" s="219"/>
      <c r="W43" s="219"/>
      <c r="X43" s="223"/>
      <c r="Y43" s="223"/>
      <c r="Z43" s="219"/>
      <c r="AB43" s="219"/>
      <c r="AC43" s="223"/>
      <c r="AD43" s="223"/>
      <c r="AE43" s="219"/>
      <c r="AG43" s="219"/>
      <c r="AH43" s="223"/>
      <c r="AI43" s="223"/>
      <c r="AJ43" s="219"/>
      <c r="AO43" s="412">
        <f t="shared" si="10"/>
        <v>0</v>
      </c>
      <c r="AP43" s="223"/>
      <c r="AQ43" s="223"/>
      <c r="AR43" s="219">
        <f t="shared" si="11"/>
        <v>0</v>
      </c>
      <c r="AS43" s="196"/>
      <c r="AT43" s="219"/>
      <c r="AU43" s="223"/>
      <c r="AV43" s="223"/>
      <c r="AW43" s="219"/>
      <c r="AY43" s="219"/>
      <c r="AZ43" s="223"/>
      <c r="BA43" s="223"/>
      <c r="BB43" s="219"/>
      <c r="BD43" s="219"/>
      <c r="BE43" s="223"/>
      <c r="BF43" s="223"/>
      <c r="BG43" s="219"/>
      <c r="BI43" s="219"/>
      <c r="BJ43" s="223"/>
      <c r="BK43" s="223"/>
      <c r="BL43" s="219"/>
      <c r="BO43" s="412">
        <f t="shared" si="12"/>
        <v>0</v>
      </c>
      <c r="BP43" s="223"/>
      <c r="BQ43" s="223"/>
      <c r="BR43" s="219">
        <f t="shared" si="13"/>
        <v>0</v>
      </c>
      <c r="BS43" s="196"/>
      <c r="BT43" s="219"/>
      <c r="BU43" s="223"/>
      <c r="BV43" s="223"/>
      <c r="BW43" s="219"/>
      <c r="BY43" s="219"/>
      <c r="BZ43" s="223"/>
      <c r="CA43" s="223"/>
      <c r="CB43" s="219"/>
      <c r="CD43" s="219"/>
      <c r="CE43" s="223"/>
      <c r="CF43" s="223"/>
      <c r="CG43" s="219"/>
      <c r="CI43" s="219"/>
      <c r="CJ43" s="223"/>
      <c r="CK43" s="223"/>
      <c r="CL43" s="219"/>
      <c r="CN43" s="219">
        <f t="shared" si="14"/>
        <v>0</v>
      </c>
      <c r="CO43" s="223"/>
      <c r="CP43" s="223"/>
      <c r="CQ43" s="219">
        <f t="shared" si="15"/>
        <v>0</v>
      </c>
      <c r="CS43" s="219"/>
      <c r="CT43" s="223"/>
      <c r="CU43" s="223"/>
      <c r="CV43" s="219"/>
      <c r="CX43" s="219"/>
      <c r="CY43" s="223"/>
      <c r="CZ43" s="223"/>
      <c r="DA43" s="219"/>
      <c r="DC43" s="219"/>
      <c r="DD43" s="223"/>
      <c r="DE43" s="223"/>
      <c r="DF43" s="219"/>
      <c r="DH43" s="219"/>
      <c r="DI43" s="223"/>
      <c r="DJ43" s="223"/>
      <c r="DK43" s="219"/>
      <c r="DM43" s="219">
        <f t="shared" si="16"/>
        <v>0</v>
      </c>
      <c r="DN43" s="223"/>
      <c r="DO43" s="223"/>
      <c r="DP43" s="219">
        <f t="shared" si="17"/>
        <v>0</v>
      </c>
    </row>
    <row r="44" spans="1:120" hidden="1">
      <c r="A44" s="211"/>
      <c r="B44" s="211"/>
      <c r="D44" s="212"/>
      <c r="E44" s="213"/>
      <c r="F44" s="213"/>
      <c r="G44" s="213"/>
      <c r="H44" s="213"/>
      <c r="M44" s="219">
        <f t="shared" si="0"/>
        <v>0</v>
      </c>
      <c r="N44" s="223"/>
      <c r="O44" s="223"/>
      <c r="P44" s="219">
        <f t="shared" si="1"/>
        <v>0</v>
      </c>
      <c r="R44" s="219"/>
      <c r="S44" s="223"/>
      <c r="T44" s="223"/>
      <c r="U44" s="219"/>
      <c r="W44" s="219"/>
      <c r="X44" s="223"/>
      <c r="Y44" s="223"/>
      <c r="Z44" s="219"/>
      <c r="AB44" s="219"/>
      <c r="AC44" s="223"/>
      <c r="AD44" s="223"/>
      <c r="AE44" s="219"/>
      <c r="AG44" s="219"/>
      <c r="AH44" s="223"/>
      <c r="AI44" s="223"/>
      <c r="AJ44" s="219"/>
      <c r="AO44" s="219">
        <f t="shared" si="10"/>
        <v>0</v>
      </c>
      <c r="AP44" s="223"/>
      <c r="AQ44" s="223"/>
      <c r="AR44" s="219">
        <f t="shared" si="11"/>
        <v>0</v>
      </c>
      <c r="AS44" s="196"/>
      <c r="AT44" s="219"/>
      <c r="AU44" s="223"/>
      <c r="AV44" s="223"/>
      <c r="AW44" s="219"/>
      <c r="AY44" s="219"/>
      <c r="AZ44" s="223"/>
      <c r="BA44" s="223"/>
      <c r="BB44" s="219"/>
      <c r="BD44" s="219"/>
      <c r="BE44" s="223"/>
      <c r="BF44" s="223"/>
      <c r="BG44" s="219"/>
      <c r="BI44" s="219"/>
      <c r="BJ44" s="223"/>
      <c r="BK44" s="223"/>
      <c r="BL44" s="219"/>
      <c r="BO44" s="219">
        <f t="shared" si="12"/>
        <v>0</v>
      </c>
      <c r="BP44" s="223"/>
      <c r="BQ44" s="223"/>
      <c r="BR44" s="219">
        <f t="shared" si="13"/>
        <v>0</v>
      </c>
      <c r="BS44" s="196"/>
      <c r="BT44" s="219"/>
      <c r="BU44" s="223"/>
      <c r="BV44" s="223"/>
      <c r="BW44" s="219"/>
      <c r="BY44" s="219"/>
      <c r="BZ44" s="223"/>
      <c r="CA44" s="223"/>
      <c r="CB44" s="219"/>
      <c r="CD44" s="219"/>
      <c r="CE44" s="223"/>
      <c r="CF44" s="223"/>
      <c r="CG44" s="219"/>
      <c r="CI44" s="219"/>
      <c r="CJ44" s="223"/>
      <c r="CK44" s="223"/>
      <c r="CL44" s="219"/>
      <c r="CN44" s="219">
        <f t="shared" si="14"/>
        <v>0</v>
      </c>
      <c r="CO44" s="223"/>
      <c r="CP44" s="223"/>
      <c r="CQ44" s="219">
        <f t="shared" si="15"/>
        <v>0</v>
      </c>
      <c r="CS44" s="219"/>
      <c r="CT44" s="223"/>
      <c r="CU44" s="223"/>
      <c r="CV44" s="219"/>
      <c r="CX44" s="219"/>
      <c r="CY44" s="223"/>
      <c r="CZ44" s="223"/>
      <c r="DA44" s="219"/>
      <c r="DC44" s="219"/>
      <c r="DD44" s="223"/>
      <c r="DE44" s="223"/>
      <c r="DF44" s="219"/>
      <c r="DH44" s="219"/>
      <c r="DI44" s="223"/>
      <c r="DJ44" s="223"/>
      <c r="DK44" s="219"/>
      <c r="DM44" s="219">
        <f t="shared" si="16"/>
        <v>0</v>
      </c>
      <c r="DN44" s="223"/>
      <c r="DO44" s="223"/>
      <c r="DP44" s="219">
        <f t="shared" si="17"/>
        <v>0</v>
      </c>
    </row>
    <row r="45" spans="1:120" s="196" customFormat="1">
      <c r="A45" s="214"/>
      <c r="B45" s="214"/>
      <c r="D45" s="205"/>
      <c r="M45" s="237"/>
      <c r="N45" s="237"/>
      <c r="O45" s="237"/>
      <c r="P45" s="237"/>
      <c r="R45" s="237"/>
      <c r="S45" s="237"/>
      <c r="T45" s="237"/>
      <c r="U45" s="237"/>
      <c r="W45" s="237"/>
      <c r="X45" s="237"/>
      <c r="Y45" s="237"/>
      <c r="Z45" s="237"/>
      <c r="AB45" s="237"/>
      <c r="AC45" s="237"/>
      <c r="AD45" s="237"/>
      <c r="AE45" s="237"/>
      <c r="AG45" s="237"/>
      <c r="AH45" s="237"/>
      <c r="AI45" s="237"/>
      <c r="AJ45" s="237"/>
      <c r="AM45" s="309"/>
      <c r="AO45" s="237"/>
      <c r="AP45" s="237"/>
      <c r="AQ45" s="237"/>
      <c r="AR45" s="237"/>
      <c r="AT45" s="237"/>
      <c r="AU45" s="237"/>
      <c r="AV45" s="237"/>
      <c r="AW45" s="237"/>
      <c r="AY45" s="237"/>
      <c r="AZ45" s="237"/>
      <c r="BA45" s="237"/>
      <c r="BB45" s="237"/>
      <c r="BD45" s="237"/>
      <c r="BE45" s="237"/>
      <c r="BF45" s="237"/>
      <c r="BG45" s="237"/>
      <c r="BI45" s="237"/>
      <c r="BJ45" s="237"/>
      <c r="BK45" s="237"/>
      <c r="BL45" s="237"/>
      <c r="BO45" s="237"/>
      <c r="BP45" s="237"/>
      <c r="BQ45" s="237"/>
      <c r="BR45" s="237"/>
      <c r="BT45" s="237"/>
      <c r="BU45" s="237"/>
      <c r="BV45" s="237"/>
      <c r="BW45" s="237"/>
      <c r="BY45" s="237"/>
      <c r="BZ45" s="237"/>
      <c r="CA45" s="237"/>
      <c r="CB45" s="237"/>
      <c r="CD45" s="237"/>
      <c r="CE45" s="237"/>
      <c r="CF45" s="237"/>
      <c r="CG45" s="237"/>
      <c r="CI45" s="237"/>
      <c r="CJ45" s="237"/>
      <c r="CK45" s="237"/>
      <c r="CL45" s="237"/>
      <c r="CN45" s="237"/>
      <c r="CO45" s="237"/>
      <c r="CP45" s="237"/>
      <c r="CQ45" s="237"/>
      <c r="CS45" s="237"/>
      <c r="CT45" s="237"/>
      <c r="CU45" s="237"/>
      <c r="CV45" s="237"/>
      <c r="CX45" s="237"/>
      <c r="CY45" s="237"/>
      <c r="CZ45" s="237"/>
      <c r="DA45" s="237"/>
      <c r="DC45" s="237"/>
      <c r="DD45" s="237"/>
      <c r="DE45" s="237"/>
      <c r="DF45" s="237"/>
      <c r="DH45" s="237"/>
      <c r="DI45" s="237"/>
      <c r="DJ45" s="237"/>
      <c r="DK45" s="237"/>
      <c r="DM45" s="237"/>
      <c r="DN45" s="237"/>
      <c r="DO45" s="237"/>
      <c r="DP45" s="237"/>
    </row>
    <row r="46" spans="1:120" s="235" customFormat="1" ht="28.9">
      <c r="A46" s="206" t="s">
        <v>106</v>
      </c>
      <c r="B46" s="207" t="s">
        <v>50</v>
      </c>
      <c r="C46" s="208"/>
      <c r="D46" s="209"/>
      <c r="E46" s="210"/>
      <c r="F46" s="210"/>
      <c r="G46" s="210"/>
      <c r="H46" s="210"/>
      <c r="I46" s="208"/>
      <c r="L46" s="208"/>
      <c r="M46" s="225"/>
      <c r="N46" s="225"/>
      <c r="O46" s="225"/>
      <c r="P46" s="225"/>
      <c r="Q46" s="208"/>
      <c r="R46" s="225"/>
      <c r="S46" s="225"/>
      <c r="T46" s="225"/>
      <c r="U46" s="225"/>
      <c r="V46" s="208"/>
      <c r="W46" s="225"/>
      <c r="X46" s="225"/>
      <c r="Y46" s="225"/>
      <c r="Z46" s="225"/>
      <c r="AA46" s="208"/>
      <c r="AB46" s="225"/>
      <c r="AC46" s="225"/>
      <c r="AD46" s="225"/>
      <c r="AE46" s="225"/>
      <c r="AG46" s="225"/>
      <c r="AH46" s="225"/>
      <c r="AI46" s="225"/>
      <c r="AJ46" s="225"/>
      <c r="AM46" s="310"/>
      <c r="AO46" s="225"/>
      <c r="AP46" s="225"/>
      <c r="AQ46" s="225"/>
      <c r="AR46" s="225"/>
      <c r="AS46" s="208"/>
      <c r="AT46" s="225"/>
      <c r="AU46" s="225"/>
      <c r="AV46" s="225"/>
      <c r="AW46" s="225"/>
      <c r="AX46" s="208"/>
      <c r="AY46" s="225"/>
      <c r="AZ46" s="225"/>
      <c r="BA46" s="225"/>
      <c r="BB46" s="225"/>
      <c r="BC46" s="208"/>
      <c r="BD46" s="225"/>
      <c r="BE46" s="225"/>
      <c r="BF46" s="225"/>
      <c r="BG46" s="225"/>
      <c r="BI46" s="225"/>
      <c r="BJ46" s="225"/>
      <c r="BK46" s="225"/>
      <c r="BL46" s="225"/>
      <c r="BO46" s="225"/>
      <c r="BP46" s="225"/>
      <c r="BQ46" s="225"/>
      <c r="BR46" s="225"/>
      <c r="BS46" s="208"/>
      <c r="BT46" s="225"/>
      <c r="BU46" s="225"/>
      <c r="BV46" s="225"/>
      <c r="BW46" s="225"/>
      <c r="BX46" s="208"/>
      <c r="BY46" s="225"/>
      <c r="BZ46" s="225"/>
      <c r="CA46" s="225"/>
      <c r="CB46" s="225"/>
      <c r="CC46" s="208"/>
      <c r="CD46" s="225"/>
      <c r="CE46" s="225"/>
      <c r="CF46" s="225"/>
      <c r="CG46" s="225"/>
      <c r="CI46" s="225"/>
      <c r="CJ46" s="225"/>
      <c r="CK46" s="225"/>
      <c r="CL46" s="225"/>
      <c r="CN46" s="225"/>
      <c r="CO46" s="225"/>
      <c r="CP46" s="225"/>
      <c r="CQ46" s="225"/>
      <c r="CS46" s="225"/>
      <c r="CT46" s="225"/>
      <c r="CU46" s="225"/>
      <c r="CV46" s="225"/>
      <c r="CW46" s="208"/>
      <c r="CX46" s="225"/>
      <c r="CY46" s="225"/>
      <c r="CZ46" s="225"/>
      <c r="DA46" s="225"/>
      <c r="DB46" s="208"/>
      <c r="DC46" s="225"/>
      <c r="DD46" s="225"/>
      <c r="DE46" s="225"/>
      <c r="DF46" s="225"/>
      <c r="DH46" s="225"/>
      <c r="DI46" s="225"/>
      <c r="DJ46" s="225"/>
      <c r="DK46" s="225"/>
      <c r="DM46" s="225"/>
      <c r="DN46" s="225"/>
      <c r="DO46" s="225"/>
      <c r="DP46" s="225"/>
    </row>
    <row r="47" spans="1:120">
      <c r="A47" s="211" t="s">
        <v>106</v>
      </c>
      <c r="B47" s="211"/>
      <c r="D47" s="215"/>
      <c r="E47" s="216"/>
      <c r="F47" s="216"/>
      <c r="G47" s="216"/>
      <c r="H47" s="216"/>
      <c r="M47" s="219">
        <f t="shared" si="0"/>
        <v>0</v>
      </c>
      <c r="N47" s="223"/>
      <c r="O47" s="223"/>
      <c r="P47" s="219">
        <f t="shared" si="1"/>
        <v>0</v>
      </c>
      <c r="R47" s="219"/>
      <c r="S47" s="223"/>
      <c r="T47" s="223"/>
      <c r="U47" s="219"/>
      <c r="W47" s="219"/>
      <c r="X47" s="223"/>
      <c r="Y47" s="223"/>
      <c r="Z47" s="219"/>
      <c r="AB47" s="219"/>
      <c r="AC47" s="223"/>
      <c r="AD47" s="223"/>
      <c r="AE47" s="219"/>
      <c r="AG47" s="219"/>
      <c r="AH47" s="223"/>
      <c r="AI47" s="223"/>
      <c r="AJ47" s="219"/>
      <c r="AO47" s="412">
        <f t="shared" ref="AO47:AO51" si="18">SUM(AT47,AY47,BD47,BI47)</f>
        <v>0</v>
      </c>
      <c r="AP47" s="223"/>
      <c r="AQ47" s="223"/>
      <c r="AR47" s="219">
        <f t="shared" ref="AR47:AR51" si="19">SUM(AW47,BB47,BG47,BL47)</f>
        <v>0</v>
      </c>
      <c r="AS47" s="196"/>
      <c r="AT47" s="219"/>
      <c r="AU47" s="223"/>
      <c r="AV47" s="223"/>
      <c r="AW47" s="219"/>
      <c r="AY47" s="219"/>
      <c r="AZ47" s="223"/>
      <c r="BA47" s="223"/>
      <c r="BB47" s="219"/>
      <c r="BD47" s="219"/>
      <c r="BE47" s="223"/>
      <c r="BF47" s="223"/>
      <c r="BG47" s="219"/>
      <c r="BI47" s="219"/>
      <c r="BJ47" s="223"/>
      <c r="BK47" s="223"/>
      <c r="BL47" s="219"/>
      <c r="BO47" s="412">
        <f t="shared" ref="BO47:BO51" si="20">SUM(BT47,BY47,CD47,CI47)</f>
        <v>0</v>
      </c>
      <c r="BP47" s="223"/>
      <c r="BQ47" s="223"/>
      <c r="BR47" s="219">
        <f t="shared" ref="BR47:BR51" si="21">SUM(BW47,CB47,CG47,CL47)</f>
        <v>0</v>
      </c>
      <c r="BS47" s="196"/>
      <c r="BT47" s="219"/>
      <c r="BU47" s="223"/>
      <c r="BV47" s="223"/>
      <c r="BW47" s="219"/>
      <c r="BY47" s="219"/>
      <c r="BZ47" s="223"/>
      <c r="CA47" s="223"/>
      <c r="CB47" s="219"/>
      <c r="CD47" s="219"/>
      <c r="CE47" s="223"/>
      <c r="CF47" s="223"/>
      <c r="CG47" s="219"/>
      <c r="CI47" s="219"/>
      <c r="CJ47" s="223"/>
      <c r="CK47" s="223"/>
      <c r="CL47" s="219"/>
      <c r="CN47" s="219">
        <f>SUM(CS47,CX47,DC47,DH47)</f>
        <v>0</v>
      </c>
      <c r="CO47" s="223"/>
      <c r="CP47" s="223"/>
      <c r="CQ47" s="219">
        <f>SUM(CV47,DA47,DF47,DK47)</f>
        <v>0</v>
      </c>
      <c r="CS47" s="219"/>
      <c r="CT47" s="223"/>
      <c r="CU47" s="223"/>
      <c r="CV47" s="219"/>
      <c r="CX47" s="219"/>
      <c r="CY47" s="223"/>
      <c r="CZ47" s="223"/>
      <c r="DA47" s="219"/>
      <c r="DC47" s="219"/>
      <c r="DD47" s="223"/>
      <c r="DE47" s="223"/>
      <c r="DF47" s="219"/>
      <c r="DH47" s="219"/>
      <c r="DI47" s="223"/>
      <c r="DJ47" s="223"/>
      <c r="DK47" s="219"/>
      <c r="DM47" s="219">
        <f>SUM(M47,AO47,BO47,CN47)</f>
        <v>0</v>
      </c>
      <c r="DN47" s="223"/>
      <c r="DO47" s="223"/>
      <c r="DP47" s="219">
        <f>SUM(P47,AR47,BR47,CQ47)</f>
        <v>0</v>
      </c>
    </row>
    <row r="48" spans="1:120">
      <c r="A48" s="211" t="s">
        <v>107</v>
      </c>
      <c r="B48" s="211" t="s">
        <v>108</v>
      </c>
      <c r="D48" s="215" t="s">
        <v>109</v>
      </c>
      <c r="E48" s="216"/>
      <c r="F48" s="216"/>
      <c r="G48" s="216"/>
      <c r="H48" s="216"/>
      <c r="M48" s="219">
        <f t="shared" ref="M48" si="22">SUM(R48,W48,AB48,AG48)</f>
        <v>0</v>
      </c>
      <c r="N48" s="223"/>
      <c r="O48" s="223"/>
      <c r="P48" s="219">
        <f t="shared" ref="P48" si="23">SUM(U48,Z48,AE48,AJ48)</f>
        <v>0</v>
      </c>
      <c r="R48" s="219"/>
      <c r="S48" s="223"/>
      <c r="T48" s="223"/>
      <c r="U48" s="219"/>
      <c r="W48" s="219"/>
      <c r="X48" s="223"/>
      <c r="Y48" s="223"/>
      <c r="Z48" s="219"/>
      <c r="AB48" s="219"/>
      <c r="AC48" s="223"/>
      <c r="AD48" s="223"/>
      <c r="AE48" s="219"/>
      <c r="AG48" s="219"/>
      <c r="AH48" s="223"/>
      <c r="AI48" s="223"/>
      <c r="AJ48" s="219"/>
      <c r="AL48" s="198" t="s">
        <v>103</v>
      </c>
      <c r="AM48" s="305" t="s">
        <v>110</v>
      </c>
      <c r="AO48" s="412">
        <f t="shared" ref="AO48" si="24">SUM(AT48,AY48,BD48,BI48)</f>
        <v>10</v>
      </c>
      <c r="AP48" s="223"/>
      <c r="AQ48" s="223"/>
      <c r="AR48" s="219">
        <f t="shared" ref="AR48" si="25">SUM(AW48,BB48,BG48,BL48)</f>
        <v>0</v>
      </c>
      <c r="AS48" s="196"/>
      <c r="AT48" s="219"/>
      <c r="AU48" s="223"/>
      <c r="AV48" s="223"/>
      <c r="AW48" s="219"/>
      <c r="AY48" s="219"/>
      <c r="AZ48" s="223"/>
      <c r="BA48" s="223"/>
      <c r="BB48" s="219"/>
      <c r="BD48" s="219">
        <v>10</v>
      </c>
      <c r="BE48" s="223"/>
      <c r="BF48" s="223"/>
      <c r="BG48" s="219"/>
      <c r="BI48" s="219"/>
      <c r="BJ48" s="223"/>
      <c r="BK48" s="223"/>
      <c r="BL48" s="219"/>
      <c r="BO48" s="412">
        <f t="shared" ref="BO48" si="26">SUM(BT48,BY48,CD48,CI48)</f>
        <v>0</v>
      </c>
      <c r="BP48" s="223"/>
      <c r="BQ48" s="223"/>
      <c r="BR48" s="219">
        <f t="shared" ref="BR48" si="27">SUM(BW48,CB48,CG48,CL48)</f>
        <v>0</v>
      </c>
      <c r="BS48" s="196"/>
      <c r="BT48" s="219"/>
      <c r="BU48" s="223"/>
      <c r="BV48" s="223"/>
      <c r="BW48" s="219"/>
      <c r="BY48" s="219"/>
      <c r="BZ48" s="223"/>
      <c r="CA48" s="223"/>
      <c r="CB48" s="219"/>
      <c r="CD48" s="219"/>
      <c r="CE48" s="223"/>
      <c r="CF48" s="223"/>
      <c r="CG48" s="219"/>
      <c r="CI48" s="219"/>
      <c r="CJ48" s="223"/>
      <c r="CK48" s="223"/>
      <c r="CL48" s="219"/>
      <c r="CN48" s="219">
        <f t="shared" ref="CN48" si="28">SUM(CS48,CX48,DC48,DH48)</f>
        <v>0</v>
      </c>
      <c r="CO48" s="223"/>
      <c r="CP48" s="223"/>
      <c r="CQ48" s="219">
        <f t="shared" ref="CQ48" si="29">SUM(CV48,DA48,DF48,DK48)</f>
        <v>0</v>
      </c>
      <c r="CS48" s="219"/>
      <c r="CT48" s="223"/>
      <c r="CU48" s="223"/>
      <c r="CV48" s="219"/>
      <c r="CX48" s="219"/>
      <c r="CY48" s="223"/>
      <c r="CZ48" s="223"/>
      <c r="DA48" s="219"/>
      <c r="DC48" s="219"/>
      <c r="DD48" s="223"/>
      <c r="DE48" s="223"/>
      <c r="DF48" s="219"/>
      <c r="DH48" s="219"/>
      <c r="DI48" s="223"/>
      <c r="DJ48" s="223"/>
      <c r="DK48" s="219"/>
      <c r="DM48" s="219">
        <f t="shared" ref="DM48" si="30">SUM(M48,AO48,BO48,CN48)</f>
        <v>10</v>
      </c>
      <c r="DN48" s="223"/>
      <c r="DO48" s="223"/>
      <c r="DP48" s="219">
        <f t="shared" ref="DP48" si="31">SUM(P48,AR48,BR48,CQ48)</f>
        <v>0</v>
      </c>
    </row>
    <row r="49" spans="1:120">
      <c r="A49" s="211" t="s">
        <v>107</v>
      </c>
      <c r="B49" s="211" t="s">
        <v>108</v>
      </c>
      <c r="D49" s="215" t="s">
        <v>109</v>
      </c>
      <c r="E49" s="216"/>
      <c r="F49" s="216"/>
      <c r="G49" s="216"/>
      <c r="H49" s="216"/>
      <c r="M49" s="219">
        <f t="shared" si="0"/>
        <v>0</v>
      </c>
      <c r="N49" s="223"/>
      <c r="O49" s="223"/>
      <c r="P49" s="219">
        <f t="shared" si="1"/>
        <v>0</v>
      </c>
      <c r="R49" s="219"/>
      <c r="S49" s="223"/>
      <c r="T49" s="223"/>
      <c r="U49" s="219"/>
      <c r="W49" s="219"/>
      <c r="X49" s="223"/>
      <c r="Y49" s="223"/>
      <c r="Z49" s="219"/>
      <c r="AB49" s="219"/>
      <c r="AC49" s="223"/>
      <c r="AD49" s="223"/>
      <c r="AE49" s="219"/>
      <c r="AG49" s="219"/>
      <c r="AH49" s="223"/>
      <c r="AI49" s="223"/>
      <c r="AJ49" s="219"/>
      <c r="AL49" s="305" t="s">
        <v>111</v>
      </c>
      <c r="AM49" s="305" t="s">
        <v>110</v>
      </c>
      <c r="AO49" s="412">
        <f t="shared" si="18"/>
        <v>10</v>
      </c>
      <c r="AP49" s="223"/>
      <c r="AQ49" s="223"/>
      <c r="AR49" s="219">
        <f t="shared" si="19"/>
        <v>0</v>
      </c>
      <c r="AS49" s="196"/>
      <c r="AT49" s="219"/>
      <c r="AU49" s="223"/>
      <c r="AV49" s="223"/>
      <c r="AW49" s="219"/>
      <c r="AY49" s="219"/>
      <c r="AZ49" s="223"/>
      <c r="BA49" s="223"/>
      <c r="BB49" s="219"/>
      <c r="BD49" s="219">
        <v>10</v>
      </c>
      <c r="BE49" s="223"/>
      <c r="BF49" s="223"/>
      <c r="BG49" s="219"/>
      <c r="BI49" s="219"/>
      <c r="BJ49" s="223"/>
      <c r="BK49" s="223"/>
      <c r="BL49" s="219"/>
      <c r="BO49" s="412">
        <f t="shared" si="20"/>
        <v>0</v>
      </c>
      <c r="BP49" s="223"/>
      <c r="BQ49" s="223"/>
      <c r="BR49" s="219">
        <f t="shared" si="21"/>
        <v>0</v>
      </c>
      <c r="BS49" s="196"/>
      <c r="BT49" s="219"/>
      <c r="BU49" s="223"/>
      <c r="BV49" s="223"/>
      <c r="BW49" s="219"/>
      <c r="BY49" s="219"/>
      <c r="BZ49" s="223"/>
      <c r="CA49" s="223"/>
      <c r="CB49" s="219"/>
      <c r="CD49" s="219"/>
      <c r="CE49" s="223"/>
      <c r="CF49" s="223"/>
      <c r="CG49" s="219"/>
      <c r="CI49" s="219"/>
      <c r="CJ49" s="223"/>
      <c r="CK49" s="223"/>
      <c r="CL49" s="219"/>
      <c r="CN49" s="219">
        <f t="shared" ref="CN49:CN51" si="32">SUM(CS49,CX49,DC49,DH49)</f>
        <v>0</v>
      </c>
      <c r="CO49" s="223"/>
      <c r="CP49" s="223"/>
      <c r="CQ49" s="219">
        <f t="shared" ref="CQ49:CQ51" si="33">SUM(CV49,DA49,DF49,DK49)</f>
        <v>0</v>
      </c>
      <c r="CS49" s="219"/>
      <c r="CT49" s="223"/>
      <c r="CU49" s="223"/>
      <c r="CV49" s="219"/>
      <c r="CX49" s="219"/>
      <c r="CY49" s="223"/>
      <c r="CZ49" s="223"/>
      <c r="DA49" s="219"/>
      <c r="DC49" s="219"/>
      <c r="DD49" s="223"/>
      <c r="DE49" s="223"/>
      <c r="DF49" s="219"/>
      <c r="DH49" s="219"/>
      <c r="DI49" s="223"/>
      <c r="DJ49" s="223"/>
      <c r="DK49" s="219"/>
      <c r="DM49" s="219">
        <f t="shared" ref="DM49:DM51" si="34">SUM(M49,AO49,BO49,CN49)</f>
        <v>10</v>
      </c>
      <c r="DN49" s="223"/>
      <c r="DO49" s="223"/>
      <c r="DP49" s="219">
        <f t="shared" ref="DP49:DP51" si="35">SUM(P49,AR49,BR49,CQ49)</f>
        <v>0</v>
      </c>
    </row>
    <row r="50" spans="1:120">
      <c r="A50" s="211" t="s">
        <v>112</v>
      </c>
      <c r="B50" s="211" t="s">
        <v>113</v>
      </c>
      <c r="D50" s="215" t="s">
        <v>109</v>
      </c>
      <c r="E50" s="216"/>
      <c r="F50" s="216"/>
      <c r="G50" s="216"/>
      <c r="H50" s="216"/>
      <c r="J50" s="198" t="s">
        <v>103</v>
      </c>
      <c r="K50" s="305" t="s">
        <v>114</v>
      </c>
      <c r="M50" s="219">
        <f t="shared" si="0"/>
        <v>23</v>
      </c>
      <c r="N50" s="223"/>
      <c r="O50" s="223"/>
      <c r="P50" s="219">
        <f t="shared" si="1"/>
        <v>0</v>
      </c>
      <c r="R50" s="219">
        <v>11</v>
      </c>
      <c r="S50" s="223"/>
      <c r="T50" s="223"/>
      <c r="U50" s="219"/>
      <c r="W50" s="219">
        <v>12</v>
      </c>
      <c r="X50" s="223"/>
      <c r="Y50" s="223"/>
      <c r="Z50" s="219"/>
      <c r="AB50" s="219"/>
      <c r="AC50" s="223"/>
      <c r="AD50" s="223"/>
      <c r="AE50" s="219"/>
      <c r="AG50" s="219"/>
      <c r="AH50" s="223"/>
      <c r="AI50" s="223"/>
      <c r="AJ50" s="219"/>
      <c r="AO50" s="412">
        <f t="shared" si="18"/>
        <v>0</v>
      </c>
      <c r="AP50" s="223"/>
      <c r="AQ50" s="223"/>
      <c r="AR50" s="219">
        <f t="shared" si="19"/>
        <v>0</v>
      </c>
      <c r="AS50" s="196"/>
      <c r="AT50" s="219"/>
      <c r="AU50" s="223"/>
      <c r="AV50" s="223"/>
      <c r="AW50" s="219"/>
      <c r="AY50" s="219"/>
      <c r="AZ50" s="223"/>
      <c r="BA50" s="223"/>
      <c r="BB50" s="219"/>
      <c r="BD50" s="219"/>
      <c r="BE50" s="223"/>
      <c r="BF50" s="223"/>
      <c r="BG50" s="219"/>
      <c r="BI50" s="219"/>
      <c r="BJ50" s="223"/>
      <c r="BK50" s="223"/>
      <c r="BL50" s="219"/>
      <c r="BO50" s="412">
        <f t="shared" si="20"/>
        <v>0</v>
      </c>
      <c r="BP50" s="223"/>
      <c r="BQ50" s="223"/>
      <c r="BR50" s="219">
        <f t="shared" si="21"/>
        <v>0</v>
      </c>
      <c r="BS50" s="196"/>
      <c r="BT50" s="219"/>
      <c r="BU50" s="223"/>
      <c r="BV50" s="223"/>
      <c r="BW50" s="219"/>
      <c r="BY50" s="219"/>
      <c r="BZ50" s="223"/>
      <c r="CA50" s="223"/>
      <c r="CB50" s="219"/>
      <c r="CD50" s="219"/>
      <c r="CE50" s="223"/>
      <c r="CF50" s="223"/>
      <c r="CG50" s="219"/>
      <c r="CI50" s="219"/>
      <c r="CJ50" s="223"/>
      <c r="CK50" s="223"/>
      <c r="CL50" s="219"/>
      <c r="CN50" s="219">
        <f t="shared" si="32"/>
        <v>0</v>
      </c>
      <c r="CO50" s="223"/>
      <c r="CP50" s="223"/>
      <c r="CQ50" s="219">
        <f t="shared" si="33"/>
        <v>0</v>
      </c>
      <c r="CS50" s="219"/>
      <c r="CT50" s="223"/>
      <c r="CU50" s="223"/>
      <c r="CV50" s="219"/>
      <c r="CX50" s="219"/>
      <c r="CY50" s="223"/>
      <c r="CZ50" s="223"/>
      <c r="DA50" s="219"/>
      <c r="DC50" s="219"/>
      <c r="DD50" s="223"/>
      <c r="DE50" s="223"/>
      <c r="DF50" s="219"/>
      <c r="DH50" s="219"/>
      <c r="DI50" s="223"/>
      <c r="DJ50" s="223"/>
      <c r="DK50" s="219"/>
      <c r="DM50" s="219">
        <f t="shared" si="34"/>
        <v>23</v>
      </c>
      <c r="DN50" s="223"/>
      <c r="DO50" s="223"/>
      <c r="DP50" s="219">
        <f t="shared" si="35"/>
        <v>0</v>
      </c>
    </row>
    <row r="51" spans="1:120" s="217" customFormat="1">
      <c r="A51" s="211"/>
      <c r="B51" s="211"/>
      <c r="D51" s="215"/>
      <c r="E51" s="216"/>
      <c r="F51" s="216"/>
      <c r="G51" s="216"/>
      <c r="H51" s="216"/>
      <c r="I51" s="196"/>
      <c r="L51" s="196"/>
      <c r="M51" s="219">
        <f t="shared" si="0"/>
        <v>0</v>
      </c>
      <c r="N51" s="223"/>
      <c r="O51" s="223"/>
      <c r="P51" s="219">
        <f t="shared" si="1"/>
        <v>0</v>
      </c>
      <c r="R51" s="219"/>
      <c r="S51" s="223"/>
      <c r="T51" s="223"/>
      <c r="U51" s="219"/>
      <c r="W51" s="219"/>
      <c r="X51" s="223"/>
      <c r="Y51" s="223"/>
      <c r="Z51" s="219"/>
      <c r="AB51" s="219"/>
      <c r="AC51" s="223"/>
      <c r="AD51" s="223"/>
      <c r="AE51" s="219"/>
      <c r="AG51" s="219"/>
      <c r="AH51" s="223"/>
      <c r="AI51" s="223"/>
      <c r="AJ51" s="219"/>
      <c r="AM51" s="311"/>
      <c r="AO51" s="412">
        <f t="shared" si="18"/>
        <v>0</v>
      </c>
      <c r="AP51" s="223"/>
      <c r="AQ51" s="223"/>
      <c r="AR51" s="219">
        <f t="shared" si="19"/>
        <v>0</v>
      </c>
      <c r="AT51" s="219"/>
      <c r="AU51" s="223"/>
      <c r="AV51" s="223"/>
      <c r="AW51" s="219"/>
      <c r="AY51" s="219"/>
      <c r="AZ51" s="223"/>
      <c r="BA51" s="223"/>
      <c r="BB51" s="219"/>
      <c r="BD51" s="219"/>
      <c r="BE51" s="223"/>
      <c r="BF51" s="223"/>
      <c r="BG51" s="219"/>
      <c r="BI51" s="219"/>
      <c r="BJ51" s="223"/>
      <c r="BK51" s="223"/>
      <c r="BL51" s="219"/>
      <c r="BO51" s="412">
        <f t="shared" si="20"/>
        <v>0</v>
      </c>
      <c r="BP51" s="223"/>
      <c r="BQ51" s="223"/>
      <c r="BR51" s="219">
        <f t="shared" si="21"/>
        <v>0</v>
      </c>
      <c r="BT51" s="219"/>
      <c r="BU51" s="223"/>
      <c r="BV51" s="223"/>
      <c r="BW51" s="219"/>
      <c r="BY51" s="219"/>
      <c r="BZ51" s="223"/>
      <c r="CA51" s="223"/>
      <c r="CB51" s="219"/>
      <c r="CD51" s="219"/>
      <c r="CE51" s="223"/>
      <c r="CF51" s="223"/>
      <c r="CG51" s="219"/>
      <c r="CI51" s="219"/>
      <c r="CJ51" s="223"/>
      <c r="CK51" s="223"/>
      <c r="CL51" s="219"/>
      <c r="CN51" s="219">
        <f t="shared" si="32"/>
        <v>0</v>
      </c>
      <c r="CO51" s="223"/>
      <c r="CP51" s="223"/>
      <c r="CQ51" s="219">
        <f t="shared" si="33"/>
        <v>0</v>
      </c>
      <c r="CS51" s="219"/>
      <c r="CT51" s="223"/>
      <c r="CU51" s="223"/>
      <c r="CV51" s="219"/>
      <c r="CX51" s="219"/>
      <c r="CY51" s="223"/>
      <c r="CZ51" s="223"/>
      <c r="DA51" s="219"/>
      <c r="DC51" s="219"/>
      <c r="DD51" s="223"/>
      <c r="DE51" s="223"/>
      <c r="DF51" s="219"/>
      <c r="DH51" s="219"/>
      <c r="DI51" s="223"/>
      <c r="DJ51" s="223"/>
      <c r="DK51" s="219"/>
      <c r="DM51" s="219">
        <f t="shared" si="34"/>
        <v>0</v>
      </c>
      <c r="DN51" s="223"/>
      <c r="DO51" s="223"/>
      <c r="DP51" s="219">
        <f t="shared" si="35"/>
        <v>0</v>
      </c>
    </row>
    <row r="52" spans="1:120" s="196" customFormat="1">
      <c r="D52" s="205"/>
      <c r="M52" s="237"/>
      <c r="N52" s="237"/>
      <c r="O52" s="237"/>
      <c r="P52" s="237"/>
      <c r="R52" s="237"/>
      <c r="S52" s="237"/>
      <c r="T52" s="237"/>
      <c r="U52" s="237"/>
      <c r="W52" s="237"/>
      <c r="X52" s="237"/>
      <c r="Y52" s="237"/>
      <c r="Z52" s="237"/>
      <c r="AB52" s="237"/>
      <c r="AC52" s="237"/>
      <c r="AD52" s="237"/>
      <c r="AE52" s="237"/>
      <c r="AG52" s="237"/>
      <c r="AH52" s="237"/>
      <c r="AI52" s="237"/>
      <c r="AJ52" s="237"/>
      <c r="AM52" s="309"/>
      <c r="AO52" s="237"/>
      <c r="AP52" s="237"/>
      <c r="AQ52" s="237"/>
      <c r="AR52" s="237"/>
      <c r="AT52" s="237"/>
      <c r="AU52" s="237"/>
      <c r="AV52" s="237"/>
      <c r="AW52" s="237"/>
      <c r="AY52" s="237"/>
      <c r="AZ52" s="237"/>
      <c r="BA52" s="237"/>
      <c r="BB52" s="237"/>
      <c r="BD52" s="237"/>
      <c r="BE52" s="237"/>
      <c r="BF52" s="237"/>
      <c r="BG52" s="237"/>
      <c r="BI52" s="237"/>
      <c r="BJ52" s="237"/>
      <c r="BK52" s="237"/>
      <c r="BL52" s="237"/>
      <c r="BO52" s="237"/>
      <c r="BP52" s="237"/>
      <c r="BQ52" s="237"/>
      <c r="BR52" s="237"/>
      <c r="BT52" s="237"/>
      <c r="BU52" s="237"/>
      <c r="BV52" s="237"/>
      <c r="BW52" s="237"/>
      <c r="BY52" s="237"/>
      <c r="BZ52" s="237"/>
      <c r="CA52" s="237"/>
      <c r="CB52" s="237"/>
      <c r="CD52" s="237"/>
      <c r="CE52" s="237"/>
      <c r="CF52" s="237"/>
      <c r="CG52" s="237"/>
      <c r="CI52" s="237"/>
      <c r="CJ52" s="237"/>
      <c r="CK52" s="237"/>
      <c r="CL52" s="237"/>
      <c r="CN52" s="237"/>
      <c r="CO52" s="237"/>
      <c r="CP52" s="237"/>
      <c r="CQ52" s="237"/>
      <c r="CS52" s="237"/>
      <c r="CT52" s="237"/>
      <c r="CU52" s="237"/>
      <c r="CV52" s="237"/>
      <c r="CX52" s="237"/>
      <c r="CY52" s="237"/>
      <c r="CZ52" s="237"/>
      <c r="DA52" s="237"/>
      <c r="DC52" s="237"/>
      <c r="DD52" s="237"/>
      <c r="DE52" s="237"/>
      <c r="DF52" s="237"/>
      <c r="DH52" s="237"/>
      <c r="DI52" s="237"/>
      <c r="DJ52" s="237"/>
      <c r="DK52" s="237"/>
      <c r="DM52" s="237"/>
      <c r="DN52" s="237"/>
      <c r="DO52" s="237"/>
      <c r="DP52" s="237"/>
    </row>
    <row r="53" spans="1:120" s="235" customFormat="1" ht="28.9">
      <c r="A53" s="206" t="s">
        <v>22</v>
      </c>
      <c r="B53" s="207" t="s">
        <v>50</v>
      </c>
      <c r="C53" s="208"/>
      <c r="D53" s="209"/>
      <c r="E53" s="210"/>
      <c r="F53" s="210"/>
      <c r="G53" s="210"/>
      <c r="H53" s="210"/>
      <c r="I53" s="208"/>
      <c r="L53" s="208"/>
      <c r="M53" s="225"/>
      <c r="N53" s="225"/>
      <c r="O53" s="225"/>
      <c r="P53" s="225"/>
      <c r="Q53" s="208"/>
      <c r="R53" s="225"/>
      <c r="S53" s="225"/>
      <c r="T53" s="225"/>
      <c r="U53" s="225"/>
      <c r="V53" s="208"/>
      <c r="W53" s="225"/>
      <c r="X53" s="225"/>
      <c r="Y53" s="225"/>
      <c r="Z53" s="225"/>
      <c r="AA53" s="208"/>
      <c r="AB53" s="225"/>
      <c r="AC53" s="225"/>
      <c r="AD53" s="225"/>
      <c r="AE53" s="225"/>
      <c r="AG53" s="225"/>
      <c r="AH53" s="225"/>
      <c r="AI53" s="225"/>
      <c r="AJ53" s="225"/>
      <c r="AM53" s="310"/>
      <c r="AO53" s="225"/>
      <c r="AP53" s="225"/>
      <c r="AQ53" s="225"/>
      <c r="AR53" s="225"/>
      <c r="AS53" s="208"/>
      <c r="AT53" s="225"/>
      <c r="AU53" s="225"/>
      <c r="AV53" s="225"/>
      <c r="AW53" s="225"/>
      <c r="AX53" s="208"/>
      <c r="AY53" s="225"/>
      <c r="AZ53" s="225"/>
      <c r="BA53" s="225"/>
      <c r="BB53" s="225"/>
      <c r="BC53" s="208"/>
      <c r="BD53" s="225"/>
      <c r="BE53" s="225"/>
      <c r="BF53" s="225"/>
      <c r="BG53" s="225"/>
      <c r="BI53" s="225"/>
      <c r="BJ53" s="225"/>
      <c r="BK53" s="225"/>
      <c r="BL53" s="225"/>
      <c r="BO53" s="225"/>
      <c r="BP53" s="225"/>
      <c r="BQ53" s="225"/>
      <c r="BR53" s="225"/>
      <c r="BS53" s="208"/>
      <c r="BT53" s="225"/>
      <c r="BU53" s="225"/>
      <c r="BV53" s="225"/>
      <c r="BW53" s="225"/>
      <c r="BX53" s="208"/>
      <c r="BY53" s="225"/>
      <c r="BZ53" s="225"/>
      <c r="CA53" s="225"/>
      <c r="CB53" s="225"/>
      <c r="CC53" s="208"/>
      <c r="CD53" s="225"/>
      <c r="CE53" s="225"/>
      <c r="CF53" s="225"/>
      <c r="CG53" s="225"/>
      <c r="CI53" s="225"/>
      <c r="CJ53" s="225"/>
      <c r="CK53" s="225"/>
      <c r="CL53" s="225"/>
      <c r="CN53" s="225"/>
      <c r="CO53" s="225"/>
      <c r="CP53" s="225"/>
      <c r="CQ53" s="225"/>
      <c r="CS53" s="225"/>
      <c r="CT53" s="225"/>
      <c r="CU53" s="225"/>
      <c r="CV53" s="225"/>
      <c r="CW53" s="208"/>
      <c r="CX53" s="225"/>
      <c r="CY53" s="225"/>
      <c r="CZ53" s="225"/>
      <c r="DA53" s="225"/>
      <c r="DB53" s="208"/>
      <c r="DC53" s="225"/>
      <c r="DD53" s="225"/>
      <c r="DE53" s="225"/>
      <c r="DF53" s="225"/>
      <c r="DH53" s="225"/>
      <c r="DI53" s="225"/>
      <c r="DJ53" s="225"/>
      <c r="DK53" s="225"/>
      <c r="DM53" s="225"/>
      <c r="DN53" s="225"/>
      <c r="DO53" s="225"/>
      <c r="DP53" s="225"/>
    </row>
    <row r="54" spans="1:120">
      <c r="A54" s="218" t="s">
        <v>115</v>
      </c>
      <c r="B54" s="218"/>
      <c r="D54" s="215" t="s">
        <v>22</v>
      </c>
      <c r="E54" s="216" t="s">
        <v>102</v>
      </c>
      <c r="F54" s="216"/>
      <c r="G54" s="216"/>
      <c r="H54" s="216"/>
      <c r="M54" s="223"/>
      <c r="N54" s="219">
        <f>SUM(S54,X54,AC54,AH54)</f>
        <v>1216</v>
      </c>
      <c r="O54" s="223"/>
      <c r="P54" s="223"/>
      <c r="R54" s="223"/>
      <c r="S54" s="219">
        <v>384</v>
      </c>
      <c r="T54" s="223"/>
      <c r="U54" s="223"/>
      <c r="W54" s="223"/>
      <c r="X54" s="219">
        <v>416</v>
      </c>
      <c r="Y54" s="223"/>
      <c r="Z54" s="223"/>
      <c r="AB54" s="223"/>
      <c r="AC54" s="219">
        <v>416</v>
      </c>
      <c r="AD54" s="223"/>
      <c r="AE54" s="223"/>
      <c r="AG54" s="223"/>
      <c r="AH54" s="219"/>
      <c r="AI54" s="223"/>
      <c r="AJ54" s="223"/>
      <c r="AO54" s="413"/>
      <c r="AP54" s="219">
        <f>SUM(AU54,AZ54,BE54,BJ54)</f>
        <v>0</v>
      </c>
      <c r="AQ54" s="223"/>
      <c r="AR54" s="223"/>
      <c r="AS54" s="196"/>
      <c r="AT54" s="223"/>
      <c r="AU54" s="219"/>
      <c r="AV54" s="223"/>
      <c r="AW54" s="223"/>
      <c r="AY54" s="223"/>
      <c r="AZ54" s="219"/>
      <c r="BA54" s="223"/>
      <c r="BB54" s="223"/>
      <c r="BD54" s="223"/>
      <c r="BE54" s="219"/>
      <c r="BF54" s="223"/>
      <c r="BG54" s="223"/>
      <c r="BI54" s="223"/>
      <c r="BJ54" s="219"/>
      <c r="BK54" s="223"/>
      <c r="BL54" s="223"/>
      <c r="BO54" s="413"/>
      <c r="BP54" s="219">
        <f>SUM(BU54,BZ54,CE54,CJ54)</f>
        <v>0</v>
      </c>
      <c r="BQ54" s="223"/>
      <c r="BR54" s="223"/>
      <c r="BS54" s="196"/>
      <c r="BT54" s="223"/>
      <c r="BU54" s="219"/>
      <c r="BV54" s="223"/>
      <c r="BW54" s="223"/>
      <c r="BY54" s="223"/>
      <c r="BZ54" s="219"/>
      <c r="CA54" s="223"/>
      <c r="CB54" s="223"/>
      <c r="CD54" s="223"/>
      <c r="CE54" s="219"/>
      <c r="CF54" s="223"/>
      <c r="CG54" s="223"/>
      <c r="CI54" s="223"/>
      <c r="CJ54" s="219"/>
      <c r="CK54" s="223"/>
      <c r="CL54" s="223"/>
      <c r="CN54" s="223"/>
      <c r="CO54" s="219">
        <f>SUM(CT54,CY54,DD54,DI54)</f>
        <v>0</v>
      </c>
      <c r="CP54" s="223"/>
      <c r="CQ54" s="223"/>
      <c r="CS54" s="223"/>
      <c r="CT54" s="219"/>
      <c r="CU54" s="223"/>
      <c r="CV54" s="223"/>
      <c r="CX54" s="223"/>
      <c r="CY54" s="219"/>
      <c r="CZ54" s="223"/>
      <c r="DA54" s="223"/>
      <c r="DC54" s="223"/>
      <c r="DD54" s="219"/>
      <c r="DE54" s="223"/>
      <c r="DF54" s="223"/>
      <c r="DH54" s="223"/>
      <c r="DI54" s="219"/>
      <c r="DJ54" s="223"/>
      <c r="DK54" s="223"/>
      <c r="DM54" s="223"/>
      <c r="DN54" s="219">
        <f>SUM(N54,AP54,BP54,CO54)</f>
        <v>1216</v>
      </c>
      <c r="DO54" s="223"/>
      <c r="DP54" s="223"/>
    </row>
    <row r="55" spans="1:120">
      <c r="A55" s="218" t="s">
        <v>116</v>
      </c>
      <c r="B55" s="218"/>
      <c r="D55" s="215" t="s">
        <v>22</v>
      </c>
      <c r="E55" s="216" t="s">
        <v>102</v>
      </c>
      <c r="F55" s="216"/>
      <c r="G55" s="216"/>
      <c r="H55" s="216"/>
      <c r="M55" s="223"/>
      <c r="N55" s="219">
        <f t="shared" ref="N55:N58" si="36">SUM(S55,X55,AC55,AH55)</f>
        <v>0</v>
      </c>
      <c r="O55" s="223"/>
      <c r="P55" s="223"/>
      <c r="R55" s="223"/>
      <c r="S55" s="219"/>
      <c r="T55" s="223"/>
      <c r="U55" s="223"/>
      <c r="W55" s="223"/>
      <c r="X55" s="219"/>
      <c r="Y55" s="223"/>
      <c r="Z55" s="223"/>
      <c r="AB55" s="223"/>
      <c r="AC55" s="219"/>
      <c r="AD55" s="223"/>
      <c r="AE55" s="223"/>
      <c r="AG55" s="223"/>
      <c r="AH55" s="219"/>
      <c r="AI55" s="223"/>
      <c r="AJ55" s="223"/>
      <c r="AO55" s="413"/>
      <c r="AP55" s="219">
        <f t="shared" ref="AP55:AP58" si="37">SUM(AU55,AZ55,BE55,BJ55)</f>
        <v>1080</v>
      </c>
      <c r="AQ55" s="223"/>
      <c r="AR55" s="223"/>
      <c r="AS55" s="196"/>
      <c r="AT55" s="223"/>
      <c r="AU55" s="219">
        <v>320</v>
      </c>
      <c r="AV55" s="223"/>
      <c r="AW55" s="223"/>
      <c r="AY55" s="223"/>
      <c r="AZ55" s="219">
        <v>288</v>
      </c>
      <c r="BA55" s="223"/>
      <c r="BB55" s="223"/>
      <c r="BD55" s="223"/>
      <c r="BE55" s="219">
        <v>312</v>
      </c>
      <c r="BF55" s="223"/>
      <c r="BG55" s="223"/>
      <c r="BI55" s="223"/>
      <c r="BJ55" s="219">
        <v>160</v>
      </c>
      <c r="BK55" s="223"/>
      <c r="BL55" s="223"/>
      <c r="BO55" s="413"/>
      <c r="BP55" s="219">
        <f t="shared" ref="BP55:BP58" si="38">SUM(BU55,BZ55,CE55,CJ55)</f>
        <v>0</v>
      </c>
      <c r="BQ55" s="223"/>
      <c r="BR55" s="223"/>
      <c r="BS55" s="196"/>
      <c r="BT55" s="223"/>
      <c r="BU55" s="219"/>
      <c r="BV55" s="223"/>
      <c r="BW55" s="223"/>
      <c r="BY55" s="223"/>
      <c r="BZ55" s="219"/>
      <c r="CA55" s="223"/>
      <c r="CB55" s="223"/>
      <c r="CD55" s="223"/>
      <c r="CE55" s="219"/>
      <c r="CF55" s="223"/>
      <c r="CG55" s="223"/>
      <c r="CI55" s="223"/>
      <c r="CJ55" s="219"/>
      <c r="CK55" s="223"/>
      <c r="CL55" s="223"/>
      <c r="CN55" s="223"/>
      <c r="CO55" s="219">
        <f t="shared" ref="CO55:CO58" si="39">SUM(CT55,CY55,DD55,DI55)</f>
        <v>0</v>
      </c>
      <c r="CP55" s="223"/>
      <c r="CQ55" s="223"/>
      <c r="CS55" s="223"/>
      <c r="CT55" s="219"/>
      <c r="CU55" s="223"/>
      <c r="CV55" s="223"/>
      <c r="CX55" s="223"/>
      <c r="CY55" s="219"/>
      <c r="CZ55" s="223"/>
      <c r="DA55" s="223"/>
      <c r="DC55" s="223"/>
      <c r="DD55" s="219"/>
      <c r="DE55" s="223"/>
      <c r="DF55" s="223"/>
      <c r="DH55" s="223"/>
      <c r="DI55" s="219"/>
      <c r="DJ55" s="223"/>
      <c r="DK55" s="223"/>
      <c r="DM55" s="223"/>
      <c r="DN55" s="219">
        <f t="shared" ref="DN55:DN58" si="40">SUM(N55,AP55,BP55,CO55)</f>
        <v>1080</v>
      </c>
      <c r="DO55" s="223"/>
      <c r="DP55" s="223"/>
    </row>
    <row r="56" spans="1:120">
      <c r="A56" s="218"/>
      <c r="B56" s="218"/>
      <c r="D56" s="215"/>
      <c r="E56" s="216"/>
      <c r="F56" s="216"/>
      <c r="G56" s="216"/>
      <c r="H56" s="216"/>
      <c r="M56" s="223"/>
      <c r="N56" s="219">
        <f t="shared" si="36"/>
        <v>0</v>
      </c>
      <c r="O56" s="223"/>
      <c r="P56" s="223"/>
      <c r="R56" s="223"/>
      <c r="S56" s="219"/>
      <c r="T56" s="223"/>
      <c r="U56" s="223"/>
      <c r="W56" s="223"/>
      <c r="X56" s="219"/>
      <c r="Y56" s="223"/>
      <c r="Z56" s="223"/>
      <c r="AB56" s="223"/>
      <c r="AC56" s="219"/>
      <c r="AD56" s="223"/>
      <c r="AE56" s="223"/>
      <c r="AG56" s="223"/>
      <c r="AH56" s="219"/>
      <c r="AI56" s="223"/>
      <c r="AJ56" s="223"/>
      <c r="AO56" s="413"/>
      <c r="AP56" s="219">
        <f t="shared" si="37"/>
        <v>0</v>
      </c>
      <c r="AQ56" s="223"/>
      <c r="AR56" s="223"/>
      <c r="AS56" s="196"/>
      <c r="AT56" s="223"/>
      <c r="AU56" s="219"/>
      <c r="AV56" s="223"/>
      <c r="AW56" s="223"/>
      <c r="AY56" s="223"/>
      <c r="AZ56" s="219"/>
      <c r="BA56" s="223"/>
      <c r="BB56" s="223"/>
      <c r="BD56" s="223"/>
      <c r="BE56" s="219"/>
      <c r="BF56" s="223"/>
      <c r="BG56" s="223"/>
      <c r="BI56" s="223"/>
      <c r="BJ56" s="219"/>
      <c r="BK56" s="223"/>
      <c r="BL56" s="223"/>
      <c r="BO56" s="413"/>
      <c r="BP56" s="219">
        <f t="shared" si="38"/>
        <v>0</v>
      </c>
      <c r="BQ56" s="223"/>
      <c r="BR56" s="223"/>
      <c r="BS56" s="196"/>
      <c r="BT56" s="223"/>
      <c r="BU56" s="219"/>
      <c r="BV56" s="223"/>
      <c r="BW56" s="223"/>
      <c r="BY56" s="223"/>
      <c r="BZ56" s="219"/>
      <c r="CA56" s="223"/>
      <c r="CB56" s="223"/>
      <c r="CD56" s="223"/>
      <c r="CE56" s="219"/>
      <c r="CF56" s="223"/>
      <c r="CG56" s="223"/>
      <c r="CI56" s="223"/>
      <c r="CJ56" s="219"/>
      <c r="CK56" s="223"/>
      <c r="CL56" s="223"/>
      <c r="CN56" s="223"/>
      <c r="CO56" s="219">
        <f t="shared" si="39"/>
        <v>0</v>
      </c>
      <c r="CP56" s="223"/>
      <c r="CQ56" s="223"/>
      <c r="CS56" s="223"/>
      <c r="CT56" s="219"/>
      <c r="CU56" s="223"/>
      <c r="CV56" s="223"/>
      <c r="CX56" s="223"/>
      <c r="CY56" s="219"/>
      <c r="CZ56" s="223"/>
      <c r="DA56" s="223"/>
      <c r="DC56" s="223"/>
      <c r="DD56" s="219"/>
      <c r="DE56" s="223"/>
      <c r="DF56" s="223"/>
      <c r="DH56" s="223"/>
      <c r="DI56" s="219"/>
      <c r="DJ56" s="223"/>
      <c r="DK56" s="223"/>
      <c r="DM56" s="223"/>
      <c r="DN56" s="219">
        <f t="shared" si="40"/>
        <v>0</v>
      </c>
      <c r="DO56" s="223"/>
      <c r="DP56" s="223"/>
    </row>
    <row r="57" spans="1:120" hidden="1">
      <c r="A57" s="218"/>
      <c r="B57" s="218"/>
      <c r="D57" s="215"/>
      <c r="E57" s="216"/>
      <c r="F57" s="216"/>
      <c r="G57" s="216"/>
      <c r="H57" s="216"/>
      <c r="M57" s="223"/>
      <c r="N57" s="219">
        <f t="shared" si="36"/>
        <v>0</v>
      </c>
      <c r="O57" s="223"/>
      <c r="P57" s="223"/>
      <c r="R57" s="223"/>
      <c r="S57" s="219"/>
      <c r="T57" s="223"/>
      <c r="U57" s="223"/>
      <c r="W57" s="223"/>
      <c r="X57" s="219"/>
      <c r="Y57" s="223"/>
      <c r="Z57" s="223"/>
      <c r="AB57" s="223"/>
      <c r="AC57" s="219"/>
      <c r="AD57" s="223"/>
      <c r="AE57" s="223"/>
      <c r="AG57" s="223"/>
      <c r="AH57" s="219"/>
      <c r="AI57" s="223"/>
      <c r="AJ57" s="223"/>
      <c r="AO57" s="413"/>
      <c r="AP57" s="219">
        <f t="shared" si="37"/>
        <v>0</v>
      </c>
      <c r="AQ57" s="223"/>
      <c r="AR57" s="223"/>
      <c r="AS57" s="196"/>
      <c r="AT57" s="223"/>
      <c r="AU57" s="219"/>
      <c r="AV57" s="223"/>
      <c r="AW57" s="223"/>
      <c r="AY57" s="223"/>
      <c r="AZ57" s="219"/>
      <c r="BA57" s="223"/>
      <c r="BB57" s="223"/>
      <c r="BD57" s="223"/>
      <c r="BE57" s="219"/>
      <c r="BF57" s="223"/>
      <c r="BG57" s="223"/>
      <c r="BI57" s="223"/>
      <c r="BJ57" s="219"/>
      <c r="BK57" s="223"/>
      <c r="BL57" s="223"/>
      <c r="BO57" s="413"/>
      <c r="BP57" s="219">
        <f t="shared" si="38"/>
        <v>0</v>
      </c>
      <c r="BQ57" s="223"/>
      <c r="BR57" s="223"/>
      <c r="BS57" s="196"/>
      <c r="BT57" s="223"/>
      <c r="BU57" s="219"/>
      <c r="BV57" s="223"/>
      <c r="BW57" s="223"/>
      <c r="BY57" s="223"/>
      <c r="BZ57" s="219"/>
      <c r="CA57" s="223"/>
      <c r="CB57" s="223"/>
      <c r="CD57" s="223"/>
      <c r="CE57" s="219"/>
      <c r="CF57" s="223"/>
      <c r="CG57" s="223"/>
      <c r="CI57" s="223"/>
      <c r="CJ57" s="219"/>
      <c r="CK57" s="223"/>
      <c r="CL57" s="223"/>
      <c r="CN57" s="223"/>
      <c r="CO57" s="219">
        <f t="shared" si="39"/>
        <v>0</v>
      </c>
      <c r="CP57" s="223"/>
      <c r="CQ57" s="223"/>
      <c r="CS57" s="223"/>
      <c r="CT57" s="219"/>
      <c r="CU57" s="223"/>
      <c r="CV57" s="223"/>
      <c r="CX57" s="223"/>
      <c r="CY57" s="219"/>
      <c r="CZ57" s="223"/>
      <c r="DA57" s="223"/>
      <c r="DC57" s="223"/>
      <c r="DD57" s="219"/>
      <c r="DE57" s="223"/>
      <c r="DF57" s="223"/>
      <c r="DH57" s="223"/>
      <c r="DI57" s="219"/>
      <c r="DJ57" s="223"/>
      <c r="DK57" s="223"/>
      <c r="DM57" s="223"/>
      <c r="DN57" s="219">
        <f t="shared" si="40"/>
        <v>0</v>
      </c>
      <c r="DO57" s="223"/>
      <c r="DP57" s="223"/>
    </row>
    <row r="58" spans="1:120" hidden="1">
      <c r="A58" s="218"/>
      <c r="B58" s="218"/>
      <c r="D58" s="215"/>
      <c r="E58" s="216"/>
      <c r="F58" s="216"/>
      <c r="G58" s="216"/>
      <c r="H58" s="216"/>
      <c r="M58" s="223"/>
      <c r="N58" s="219">
        <f t="shared" si="36"/>
        <v>0</v>
      </c>
      <c r="O58" s="223"/>
      <c r="P58" s="223"/>
      <c r="R58" s="223"/>
      <c r="S58" s="219"/>
      <c r="T58" s="223"/>
      <c r="U58" s="223"/>
      <c r="W58" s="223"/>
      <c r="X58" s="219"/>
      <c r="Y58" s="223"/>
      <c r="Z58" s="223"/>
      <c r="AB58" s="223"/>
      <c r="AC58" s="219"/>
      <c r="AD58" s="223"/>
      <c r="AE58" s="223"/>
      <c r="AG58" s="223"/>
      <c r="AH58" s="219"/>
      <c r="AI58" s="223"/>
      <c r="AJ58" s="223"/>
      <c r="AO58" s="223"/>
      <c r="AP58" s="219">
        <f t="shared" si="37"/>
        <v>0</v>
      </c>
      <c r="AQ58" s="223"/>
      <c r="AR58" s="223"/>
      <c r="AS58" s="196"/>
      <c r="AT58" s="223"/>
      <c r="AU58" s="219"/>
      <c r="AV58" s="223"/>
      <c r="AW58" s="223"/>
      <c r="AY58" s="223"/>
      <c r="AZ58" s="219"/>
      <c r="BA58" s="223"/>
      <c r="BB58" s="223"/>
      <c r="BD58" s="223"/>
      <c r="BE58" s="219"/>
      <c r="BF58" s="223"/>
      <c r="BG58" s="223"/>
      <c r="BI58" s="223"/>
      <c r="BJ58" s="219"/>
      <c r="BK58" s="223"/>
      <c r="BL58" s="223"/>
      <c r="BO58" s="223"/>
      <c r="BP58" s="219">
        <f t="shared" si="38"/>
        <v>0</v>
      </c>
      <c r="BQ58" s="223"/>
      <c r="BR58" s="223"/>
      <c r="BS58" s="196"/>
      <c r="BT58" s="223"/>
      <c r="BU58" s="219"/>
      <c r="BV58" s="223"/>
      <c r="BW58" s="223"/>
      <c r="BY58" s="223"/>
      <c r="BZ58" s="219"/>
      <c r="CA58" s="223"/>
      <c r="CB58" s="223"/>
      <c r="CD58" s="223"/>
      <c r="CE58" s="219"/>
      <c r="CF58" s="223"/>
      <c r="CG58" s="223"/>
      <c r="CI58" s="223"/>
      <c r="CJ58" s="219"/>
      <c r="CK58" s="223"/>
      <c r="CL58" s="223"/>
      <c r="CN58" s="223"/>
      <c r="CO58" s="219">
        <f t="shared" si="39"/>
        <v>0</v>
      </c>
      <c r="CP58" s="223"/>
      <c r="CQ58" s="223"/>
      <c r="CS58" s="223"/>
      <c r="CT58" s="219"/>
      <c r="CU58" s="223"/>
      <c r="CV58" s="223"/>
      <c r="CX58" s="223"/>
      <c r="CY58" s="219"/>
      <c r="CZ58" s="223"/>
      <c r="DA58" s="223"/>
      <c r="DC58" s="223"/>
      <c r="DD58" s="219"/>
      <c r="DE58" s="223"/>
      <c r="DF58" s="223"/>
      <c r="DH58" s="223"/>
      <c r="DI58" s="219"/>
      <c r="DJ58" s="223"/>
      <c r="DK58" s="223"/>
      <c r="DM58" s="223"/>
      <c r="DN58" s="219">
        <f t="shared" si="40"/>
        <v>0</v>
      </c>
      <c r="DO58" s="223"/>
      <c r="DP58" s="223"/>
    </row>
    <row r="59" spans="1:120" s="196" customFormat="1" outlineLevel="1">
      <c r="D59" s="205"/>
      <c r="M59" s="237"/>
      <c r="N59" s="237"/>
      <c r="O59" s="237"/>
      <c r="P59" s="237"/>
      <c r="R59" s="237"/>
      <c r="S59" s="237"/>
      <c r="T59" s="237"/>
      <c r="U59" s="237"/>
      <c r="W59" s="237"/>
      <c r="X59" s="237"/>
      <c r="Y59" s="237"/>
      <c r="Z59" s="237"/>
      <c r="AB59" s="237"/>
      <c r="AC59" s="237"/>
      <c r="AD59" s="237"/>
      <c r="AE59" s="237"/>
      <c r="AG59" s="237"/>
      <c r="AH59" s="237"/>
      <c r="AI59" s="237"/>
      <c r="AJ59" s="237"/>
      <c r="AM59" s="309"/>
      <c r="AO59" s="237"/>
      <c r="AP59" s="237"/>
      <c r="AQ59" s="237"/>
      <c r="AR59" s="237"/>
      <c r="AT59" s="237"/>
      <c r="AU59" s="237"/>
      <c r="AV59" s="237"/>
      <c r="AW59" s="237"/>
      <c r="AY59" s="237"/>
      <c r="AZ59" s="237"/>
      <c r="BA59" s="237"/>
      <c r="BB59" s="237"/>
      <c r="BD59" s="237"/>
      <c r="BE59" s="237"/>
      <c r="BF59" s="237"/>
      <c r="BG59" s="237"/>
      <c r="BI59" s="237"/>
      <c r="BJ59" s="237"/>
      <c r="BK59" s="237"/>
      <c r="BL59" s="237"/>
      <c r="BO59" s="237"/>
      <c r="BP59" s="237"/>
      <c r="BQ59" s="237"/>
      <c r="BR59" s="237"/>
      <c r="BT59" s="237"/>
      <c r="BU59" s="237"/>
      <c r="BV59" s="237"/>
      <c r="BW59" s="237"/>
      <c r="BY59" s="237"/>
      <c r="BZ59" s="237"/>
      <c r="CA59" s="237"/>
      <c r="CB59" s="237"/>
      <c r="CD59" s="237"/>
      <c r="CE59" s="237"/>
      <c r="CF59" s="237"/>
      <c r="CG59" s="237"/>
      <c r="CI59" s="237"/>
      <c r="CJ59" s="237"/>
      <c r="CK59" s="237"/>
      <c r="CL59" s="237"/>
      <c r="CN59" s="237"/>
      <c r="CO59" s="237"/>
      <c r="CP59" s="237"/>
      <c r="CQ59" s="237"/>
      <c r="CS59" s="237"/>
      <c r="CT59" s="237"/>
      <c r="CU59" s="237"/>
      <c r="CV59" s="237"/>
      <c r="CX59" s="237"/>
      <c r="CY59" s="237"/>
      <c r="CZ59" s="237"/>
      <c r="DA59" s="237"/>
      <c r="DC59" s="237"/>
      <c r="DD59" s="237"/>
      <c r="DE59" s="237"/>
      <c r="DF59" s="237"/>
      <c r="DH59" s="237"/>
      <c r="DI59" s="237"/>
      <c r="DJ59" s="237"/>
      <c r="DK59" s="237"/>
      <c r="DM59" s="237"/>
      <c r="DN59" s="237"/>
      <c r="DO59" s="237"/>
      <c r="DP59" s="237"/>
    </row>
    <row r="60" spans="1:120" s="235" customFormat="1" hidden="1" outlineLevel="1">
      <c r="A60" s="206" t="s">
        <v>117</v>
      </c>
      <c r="B60" s="206"/>
      <c r="C60" s="208"/>
      <c r="D60" s="209"/>
      <c r="E60" s="210"/>
      <c r="F60" s="210"/>
      <c r="G60" s="210"/>
      <c r="H60" s="210"/>
      <c r="I60" s="208"/>
      <c r="L60" s="208"/>
      <c r="M60" s="225"/>
      <c r="N60" s="225"/>
      <c r="O60" s="225"/>
      <c r="P60" s="225"/>
      <c r="Q60" s="208"/>
      <c r="R60" s="225"/>
      <c r="S60" s="225"/>
      <c r="T60" s="225"/>
      <c r="U60" s="225"/>
      <c r="V60" s="208"/>
      <c r="W60" s="225"/>
      <c r="X60" s="225"/>
      <c r="Y60" s="225"/>
      <c r="Z60" s="225"/>
      <c r="AA60" s="208"/>
      <c r="AB60" s="225"/>
      <c r="AC60" s="225"/>
      <c r="AD60" s="225"/>
      <c r="AE60" s="225"/>
      <c r="AG60" s="225"/>
      <c r="AH60" s="225"/>
      <c r="AI60" s="225"/>
      <c r="AJ60" s="225"/>
      <c r="AM60" s="310"/>
      <c r="AO60" s="225"/>
      <c r="AP60" s="225"/>
      <c r="AQ60" s="225"/>
      <c r="AR60" s="225"/>
      <c r="AS60" s="208"/>
      <c r="AT60" s="225"/>
      <c r="AU60" s="225"/>
      <c r="AV60" s="225"/>
      <c r="AW60" s="225"/>
      <c r="AX60" s="208"/>
      <c r="AY60" s="225"/>
      <c r="AZ60" s="225"/>
      <c r="BA60" s="225"/>
      <c r="BB60" s="225"/>
      <c r="BC60" s="208"/>
      <c r="BD60" s="225"/>
      <c r="BE60" s="225"/>
      <c r="BF60" s="225"/>
      <c r="BG60" s="225"/>
      <c r="BI60" s="225"/>
      <c r="BJ60" s="225"/>
      <c r="BK60" s="225"/>
      <c r="BL60" s="225"/>
      <c r="BO60" s="225"/>
      <c r="BP60" s="225"/>
      <c r="BQ60" s="225"/>
      <c r="BR60" s="225"/>
      <c r="BS60" s="208"/>
      <c r="BT60" s="225"/>
      <c r="BU60" s="225"/>
      <c r="BV60" s="225"/>
      <c r="BW60" s="225"/>
      <c r="BX60" s="208"/>
      <c r="BY60" s="225"/>
      <c r="BZ60" s="225"/>
      <c r="CA60" s="225"/>
      <c r="CB60" s="225"/>
      <c r="CC60" s="208"/>
      <c r="CD60" s="225"/>
      <c r="CE60" s="225"/>
      <c r="CF60" s="225"/>
      <c r="CG60" s="225"/>
      <c r="CI60" s="225"/>
      <c r="CJ60" s="225"/>
      <c r="CK60" s="225"/>
      <c r="CL60" s="225"/>
      <c r="CN60" s="225"/>
      <c r="CO60" s="225"/>
      <c r="CP60" s="225"/>
      <c r="CQ60" s="225"/>
      <c r="CS60" s="225"/>
      <c r="CT60" s="225"/>
      <c r="CU60" s="225"/>
      <c r="CV60" s="225"/>
      <c r="CW60" s="208"/>
      <c r="CX60" s="225"/>
      <c r="CY60" s="225"/>
      <c r="CZ60" s="225"/>
      <c r="DA60" s="225"/>
      <c r="DB60" s="208"/>
      <c r="DC60" s="225"/>
      <c r="DD60" s="225"/>
      <c r="DE60" s="225"/>
      <c r="DF60" s="225"/>
      <c r="DH60" s="225"/>
      <c r="DI60" s="225"/>
      <c r="DJ60" s="225"/>
      <c r="DK60" s="225"/>
      <c r="DM60" s="225"/>
      <c r="DN60" s="225"/>
      <c r="DO60" s="225"/>
      <c r="DP60" s="225"/>
    </row>
    <row r="61" spans="1:120" hidden="1" outlineLevel="1">
      <c r="A61" s="219" t="s">
        <v>118</v>
      </c>
      <c r="B61" s="219"/>
      <c r="D61" s="215"/>
      <c r="E61" s="216"/>
      <c r="F61" s="216"/>
      <c r="G61" s="216"/>
      <c r="H61" s="216"/>
      <c r="I61" s="237"/>
      <c r="L61" s="237"/>
      <c r="M61" s="223"/>
      <c r="N61" s="223"/>
      <c r="O61" s="223"/>
      <c r="P61" s="223"/>
      <c r="R61" s="223"/>
      <c r="S61" s="223"/>
      <c r="T61" s="223"/>
      <c r="U61" s="223"/>
      <c r="W61" s="223"/>
      <c r="X61" s="223"/>
      <c r="Y61" s="223"/>
      <c r="Z61" s="223"/>
      <c r="AB61" s="223"/>
      <c r="AC61" s="223"/>
      <c r="AD61" s="223"/>
      <c r="AE61" s="223"/>
      <c r="AG61" s="223"/>
      <c r="AH61" s="223"/>
      <c r="AI61" s="223"/>
      <c r="AJ61" s="223"/>
      <c r="AO61" s="223"/>
      <c r="AP61" s="223"/>
      <c r="AQ61" s="223"/>
      <c r="AR61" s="223"/>
      <c r="AS61" s="196"/>
      <c r="AT61" s="223"/>
      <c r="AU61" s="223"/>
      <c r="AV61" s="223"/>
      <c r="AW61" s="223"/>
      <c r="AY61" s="223"/>
      <c r="AZ61" s="223"/>
      <c r="BA61" s="223"/>
      <c r="BB61" s="223"/>
      <c r="BD61" s="223"/>
      <c r="BE61" s="223"/>
      <c r="BF61" s="223"/>
      <c r="BG61" s="223"/>
      <c r="BI61" s="223"/>
      <c r="BJ61" s="223"/>
      <c r="BK61" s="223"/>
      <c r="BL61" s="223"/>
      <c r="BO61" s="223"/>
      <c r="BP61" s="223"/>
      <c r="BQ61" s="223"/>
      <c r="BR61" s="223"/>
      <c r="BS61" s="196"/>
      <c r="BT61" s="223"/>
      <c r="BU61" s="223"/>
      <c r="BV61" s="223"/>
      <c r="BW61" s="223"/>
      <c r="BY61" s="223"/>
      <c r="BZ61" s="223"/>
      <c r="CA61" s="223"/>
      <c r="CB61" s="223"/>
      <c r="CD61" s="223"/>
      <c r="CE61" s="223"/>
      <c r="CF61" s="223"/>
      <c r="CG61" s="223"/>
      <c r="CI61" s="223"/>
      <c r="CJ61" s="223"/>
      <c r="CK61" s="223"/>
      <c r="CL61" s="223"/>
      <c r="CN61" s="223"/>
      <c r="CO61" s="223"/>
      <c r="CP61" s="223"/>
      <c r="CQ61" s="223"/>
      <c r="CR61" s="281"/>
      <c r="CS61" s="223"/>
      <c r="CT61" s="223"/>
      <c r="CU61" s="223"/>
      <c r="CV61" s="223"/>
      <c r="CX61" s="223"/>
      <c r="CY61" s="223"/>
      <c r="CZ61" s="223"/>
      <c r="DA61" s="223"/>
      <c r="DC61" s="223"/>
      <c r="DD61" s="223"/>
      <c r="DE61" s="223"/>
      <c r="DF61" s="223"/>
      <c r="DH61" s="223"/>
      <c r="DI61" s="223"/>
      <c r="DJ61" s="223"/>
      <c r="DK61" s="223"/>
      <c r="DM61" s="223"/>
      <c r="DN61" s="223"/>
      <c r="DO61" s="223"/>
      <c r="DP61" s="223"/>
    </row>
    <row r="62" spans="1:120" hidden="1" outlineLevel="1">
      <c r="A62" s="219" t="s">
        <v>119</v>
      </c>
      <c r="B62" s="219"/>
      <c r="D62" s="215"/>
      <c r="E62" s="216"/>
      <c r="F62" s="216"/>
      <c r="G62" s="216"/>
      <c r="H62" s="216"/>
      <c r="I62" s="237"/>
      <c r="L62" s="237"/>
      <c r="M62" s="223"/>
      <c r="N62" s="223"/>
      <c r="O62" s="223"/>
      <c r="P62" s="223"/>
      <c r="R62" s="223"/>
      <c r="S62" s="223"/>
      <c r="T62" s="223"/>
      <c r="U62" s="223"/>
      <c r="W62" s="223"/>
      <c r="X62" s="223"/>
      <c r="Y62" s="223"/>
      <c r="Z62" s="223"/>
      <c r="AB62" s="223"/>
      <c r="AC62" s="223"/>
      <c r="AD62" s="223"/>
      <c r="AE62" s="223"/>
      <c r="AG62" s="223"/>
      <c r="AH62" s="223"/>
      <c r="AI62" s="223"/>
      <c r="AJ62" s="223"/>
      <c r="AO62" s="223"/>
      <c r="AP62" s="223"/>
      <c r="AQ62" s="223"/>
      <c r="AR62" s="223"/>
      <c r="AS62" s="196"/>
      <c r="AT62" s="223"/>
      <c r="AU62" s="223"/>
      <c r="AV62" s="223"/>
      <c r="AW62" s="223"/>
      <c r="AY62" s="223"/>
      <c r="AZ62" s="223"/>
      <c r="BA62" s="223"/>
      <c r="BB62" s="223"/>
      <c r="BD62" s="223"/>
      <c r="BE62" s="223"/>
      <c r="BF62" s="223"/>
      <c r="BG62" s="223"/>
      <c r="BI62" s="223"/>
      <c r="BJ62" s="223"/>
      <c r="BK62" s="223"/>
      <c r="BL62" s="223"/>
      <c r="BO62" s="223"/>
      <c r="BP62" s="223"/>
      <c r="BQ62" s="223"/>
      <c r="BR62" s="223"/>
      <c r="BS62" s="196"/>
      <c r="BT62" s="223"/>
      <c r="BU62" s="223"/>
      <c r="BV62" s="223"/>
      <c r="BW62" s="223"/>
      <c r="BY62" s="223"/>
      <c r="BZ62" s="223"/>
      <c r="CA62" s="223"/>
      <c r="CB62" s="223"/>
      <c r="CD62" s="223"/>
      <c r="CE62" s="223"/>
      <c r="CF62" s="223"/>
      <c r="CG62" s="223"/>
      <c r="CI62" s="223"/>
      <c r="CJ62" s="223"/>
      <c r="CK62" s="223"/>
      <c r="CL62" s="223"/>
      <c r="CN62" s="223"/>
      <c r="CO62" s="223"/>
      <c r="CP62" s="223"/>
      <c r="CQ62" s="223"/>
      <c r="CS62" s="223"/>
      <c r="CT62" s="223"/>
      <c r="CU62" s="223"/>
      <c r="CV62" s="223"/>
      <c r="CX62" s="223"/>
      <c r="CY62" s="223"/>
      <c r="CZ62" s="223"/>
      <c r="DA62" s="223"/>
      <c r="DC62" s="223"/>
      <c r="DD62" s="223"/>
      <c r="DE62" s="223"/>
      <c r="DF62" s="223"/>
      <c r="DH62" s="223"/>
      <c r="DI62" s="223"/>
      <c r="DJ62" s="223"/>
      <c r="DK62" s="223"/>
      <c r="DM62" s="223"/>
      <c r="DN62" s="223"/>
      <c r="DO62" s="223"/>
      <c r="DP62" s="223"/>
    </row>
    <row r="63" spans="1:120" hidden="1" outlineLevel="1">
      <c r="A63" s="219" t="s">
        <v>120</v>
      </c>
      <c r="B63" s="219"/>
      <c r="D63" s="215"/>
      <c r="E63" s="216"/>
      <c r="F63" s="216"/>
      <c r="G63" s="216"/>
      <c r="H63" s="216"/>
      <c r="I63" s="237"/>
      <c r="L63" s="237"/>
      <c r="M63" s="223"/>
      <c r="N63" s="223"/>
      <c r="O63" s="223"/>
      <c r="P63" s="223"/>
      <c r="R63" s="223"/>
      <c r="S63" s="223"/>
      <c r="T63" s="223"/>
      <c r="U63" s="223"/>
      <c r="W63" s="223"/>
      <c r="X63" s="223"/>
      <c r="Y63" s="223"/>
      <c r="Z63" s="223"/>
      <c r="AB63" s="223"/>
      <c r="AC63" s="223"/>
      <c r="AD63" s="223"/>
      <c r="AE63" s="223"/>
      <c r="AG63" s="223"/>
      <c r="AH63" s="223"/>
      <c r="AI63" s="223"/>
      <c r="AJ63" s="223"/>
      <c r="AO63" s="223"/>
      <c r="AP63" s="223"/>
      <c r="AQ63" s="223"/>
      <c r="AR63" s="223"/>
      <c r="AS63" s="196"/>
      <c r="AT63" s="223"/>
      <c r="AU63" s="223"/>
      <c r="AV63" s="223"/>
      <c r="AW63" s="223"/>
      <c r="AY63" s="223"/>
      <c r="AZ63" s="223"/>
      <c r="BA63" s="223"/>
      <c r="BB63" s="223"/>
      <c r="BD63" s="223"/>
      <c r="BE63" s="223"/>
      <c r="BF63" s="223"/>
      <c r="BG63" s="223"/>
      <c r="BI63" s="223"/>
      <c r="BJ63" s="223"/>
      <c r="BK63" s="223"/>
      <c r="BL63" s="223"/>
      <c r="BO63" s="223"/>
      <c r="BP63" s="223"/>
      <c r="BQ63" s="223"/>
      <c r="BR63" s="223"/>
      <c r="BS63" s="196"/>
      <c r="BT63" s="223"/>
      <c r="BU63" s="223"/>
      <c r="BV63" s="223"/>
      <c r="BW63" s="223"/>
      <c r="BY63" s="223"/>
      <c r="BZ63" s="223"/>
      <c r="CA63" s="223"/>
      <c r="CB63" s="223"/>
      <c r="CD63" s="223"/>
      <c r="CE63" s="223"/>
      <c r="CF63" s="223"/>
      <c r="CG63" s="223"/>
      <c r="CI63" s="223"/>
      <c r="CJ63" s="223"/>
      <c r="CK63" s="223"/>
      <c r="CL63" s="223"/>
      <c r="CN63" s="223"/>
      <c r="CO63" s="223"/>
      <c r="CP63" s="223"/>
      <c r="CQ63" s="223"/>
      <c r="CS63" s="223"/>
      <c r="CT63" s="223"/>
      <c r="CU63" s="223"/>
      <c r="CV63" s="223"/>
      <c r="CX63" s="223"/>
      <c r="CY63" s="223"/>
      <c r="CZ63" s="223"/>
      <c r="DA63" s="223"/>
      <c r="DC63" s="223"/>
      <c r="DD63" s="223"/>
      <c r="DE63" s="223"/>
      <c r="DF63" s="223"/>
      <c r="DH63" s="223"/>
      <c r="DI63" s="223"/>
      <c r="DJ63" s="223"/>
      <c r="DK63" s="223"/>
      <c r="DM63" s="223"/>
      <c r="DN63" s="223"/>
      <c r="DO63" s="223"/>
      <c r="DP63" s="223"/>
    </row>
    <row r="64" spans="1:120" hidden="1" outlineLevel="1">
      <c r="A64" s="219" t="s">
        <v>121</v>
      </c>
      <c r="B64" s="219"/>
      <c r="D64" s="215"/>
      <c r="E64" s="216"/>
      <c r="F64" s="216"/>
      <c r="G64" s="216"/>
      <c r="H64" s="216"/>
      <c r="I64" s="237"/>
      <c r="L64" s="237"/>
      <c r="M64" s="223"/>
      <c r="N64" s="223"/>
      <c r="O64" s="223"/>
      <c r="P64" s="223"/>
      <c r="R64" s="223"/>
      <c r="S64" s="223"/>
      <c r="T64" s="223"/>
      <c r="U64" s="223"/>
      <c r="W64" s="223"/>
      <c r="X64" s="223"/>
      <c r="Y64" s="223"/>
      <c r="Z64" s="223"/>
      <c r="AB64" s="223"/>
      <c r="AC64" s="223"/>
      <c r="AD64" s="223"/>
      <c r="AE64" s="223"/>
      <c r="AG64" s="223"/>
      <c r="AH64" s="223"/>
      <c r="AI64" s="223"/>
      <c r="AJ64" s="223"/>
      <c r="AO64" s="223"/>
      <c r="AP64" s="223"/>
      <c r="AQ64" s="223"/>
      <c r="AR64" s="223"/>
      <c r="AS64" s="196"/>
      <c r="AT64" s="223"/>
      <c r="AU64" s="223"/>
      <c r="AV64" s="223"/>
      <c r="AW64" s="223"/>
      <c r="AY64" s="223"/>
      <c r="AZ64" s="223"/>
      <c r="BA64" s="223"/>
      <c r="BB64" s="223"/>
      <c r="BD64" s="223"/>
      <c r="BE64" s="223"/>
      <c r="BF64" s="223"/>
      <c r="BG64" s="223"/>
      <c r="BI64" s="223"/>
      <c r="BJ64" s="223"/>
      <c r="BK64" s="223"/>
      <c r="BL64" s="223"/>
      <c r="BO64" s="223"/>
      <c r="BP64" s="223"/>
      <c r="BQ64" s="223"/>
      <c r="BR64" s="223"/>
      <c r="BS64" s="196"/>
      <c r="BT64" s="223"/>
      <c r="BU64" s="223"/>
      <c r="BV64" s="223"/>
      <c r="BW64" s="223"/>
      <c r="BY64" s="223"/>
      <c r="BZ64" s="223"/>
      <c r="CA64" s="223"/>
      <c r="CB64" s="223"/>
      <c r="CD64" s="223"/>
      <c r="CE64" s="223"/>
      <c r="CF64" s="223"/>
      <c r="CG64" s="223"/>
      <c r="CI64" s="223"/>
      <c r="CJ64" s="223"/>
      <c r="CK64" s="223"/>
      <c r="CL64" s="223"/>
      <c r="CN64" s="223"/>
      <c r="CO64" s="223"/>
      <c r="CP64" s="223"/>
      <c r="CQ64" s="223"/>
      <c r="CS64" s="223"/>
      <c r="CT64" s="223"/>
      <c r="CU64" s="223"/>
      <c r="CV64" s="223"/>
      <c r="CX64" s="223"/>
      <c r="CY64" s="223"/>
      <c r="CZ64" s="223"/>
      <c r="DA64" s="223"/>
      <c r="DC64" s="223"/>
      <c r="DD64" s="223"/>
      <c r="DE64" s="223"/>
      <c r="DF64" s="223"/>
      <c r="DH64" s="223"/>
      <c r="DI64" s="223"/>
      <c r="DJ64" s="223"/>
      <c r="DK64" s="223"/>
      <c r="DM64" s="223"/>
      <c r="DN64" s="223"/>
      <c r="DO64" s="223"/>
      <c r="DP64" s="223"/>
    </row>
    <row r="65" spans="1:120" hidden="1" outlineLevel="1">
      <c r="A65" s="219" t="s">
        <v>122</v>
      </c>
      <c r="B65" s="219"/>
      <c r="D65" s="215"/>
      <c r="E65" s="216"/>
      <c r="F65" s="216"/>
      <c r="G65" s="216"/>
      <c r="H65" s="216"/>
      <c r="I65" s="237"/>
      <c r="L65" s="237"/>
      <c r="M65" s="223"/>
      <c r="N65" s="223"/>
      <c r="O65" s="223"/>
      <c r="P65" s="223"/>
      <c r="R65" s="223"/>
      <c r="S65" s="223"/>
      <c r="T65" s="223"/>
      <c r="U65" s="223"/>
      <c r="W65" s="223"/>
      <c r="X65" s="223"/>
      <c r="Y65" s="223"/>
      <c r="Z65" s="223"/>
      <c r="AB65" s="223"/>
      <c r="AC65" s="223"/>
      <c r="AD65" s="223"/>
      <c r="AE65" s="223"/>
      <c r="AG65" s="223"/>
      <c r="AH65" s="223"/>
      <c r="AI65" s="223"/>
      <c r="AJ65" s="223"/>
      <c r="AO65" s="223"/>
      <c r="AP65" s="223"/>
      <c r="AQ65" s="223"/>
      <c r="AR65" s="223"/>
      <c r="AS65" s="196"/>
      <c r="AT65" s="223"/>
      <c r="AU65" s="223"/>
      <c r="AV65" s="223"/>
      <c r="AW65" s="223"/>
      <c r="AY65" s="223"/>
      <c r="AZ65" s="223"/>
      <c r="BA65" s="223"/>
      <c r="BB65" s="223"/>
      <c r="BD65" s="223"/>
      <c r="BE65" s="223"/>
      <c r="BF65" s="223"/>
      <c r="BG65" s="223"/>
      <c r="BI65" s="223"/>
      <c r="BJ65" s="223"/>
      <c r="BK65" s="223"/>
      <c r="BL65" s="223"/>
      <c r="BO65" s="223"/>
      <c r="BP65" s="223"/>
      <c r="BQ65" s="223"/>
      <c r="BR65" s="223"/>
      <c r="BS65" s="196"/>
      <c r="BT65" s="223"/>
      <c r="BU65" s="223"/>
      <c r="BV65" s="223"/>
      <c r="BW65" s="223"/>
      <c r="BY65" s="223"/>
      <c r="BZ65" s="223"/>
      <c r="CA65" s="223"/>
      <c r="CB65" s="223"/>
      <c r="CD65" s="223"/>
      <c r="CE65" s="223"/>
      <c r="CF65" s="223"/>
      <c r="CG65" s="223"/>
      <c r="CI65" s="223"/>
      <c r="CJ65" s="223"/>
      <c r="CK65" s="223"/>
      <c r="CL65" s="223"/>
      <c r="CN65" s="223"/>
      <c r="CO65" s="223"/>
      <c r="CP65" s="223"/>
      <c r="CQ65" s="223"/>
      <c r="CS65" s="223"/>
      <c r="CT65" s="223"/>
      <c r="CU65" s="223"/>
      <c r="CV65" s="223"/>
      <c r="CX65" s="223"/>
      <c r="CY65" s="223"/>
      <c r="CZ65" s="223"/>
      <c r="DA65" s="223"/>
      <c r="DC65" s="223"/>
      <c r="DD65" s="223"/>
      <c r="DE65" s="223"/>
      <c r="DF65" s="223"/>
      <c r="DH65" s="223"/>
      <c r="DI65" s="223"/>
      <c r="DJ65" s="223"/>
      <c r="DK65" s="223"/>
      <c r="DM65" s="223"/>
      <c r="DN65" s="223"/>
      <c r="DO65" s="223"/>
      <c r="DP65" s="223"/>
    </row>
    <row r="66" spans="1:120" hidden="1" outlineLevel="1">
      <c r="A66" s="219" t="s">
        <v>123</v>
      </c>
      <c r="B66" s="219"/>
      <c r="D66" s="215"/>
      <c r="E66" s="216"/>
      <c r="F66" s="216"/>
      <c r="G66" s="216"/>
      <c r="H66" s="216"/>
      <c r="I66" s="237"/>
      <c r="L66" s="237"/>
      <c r="M66" s="223"/>
      <c r="N66" s="223"/>
      <c r="O66" s="223"/>
      <c r="P66" s="223"/>
      <c r="R66" s="223"/>
      <c r="S66" s="223"/>
      <c r="T66" s="223"/>
      <c r="U66" s="223"/>
      <c r="W66" s="223"/>
      <c r="X66" s="223"/>
      <c r="Y66" s="223"/>
      <c r="Z66" s="223"/>
      <c r="AB66" s="223"/>
      <c r="AC66" s="223"/>
      <c r="AD66" s="223"/>
      <c r="AE66" s="223"/>
      <c r="AG66" s="223"/>
      <c r="AH66" s="223"/>
      <c r="AI66" s="223"/>
      <c r="AJ66" s="223"/>
      <c r="AO66" s="223"/>
      <c r="AP66" s="223"/>
      <c r="AQ66" s="223"/>
      <c r="AR66" s="223"/>
      <c r="AS66" s="196"/>
      <c r="AT66" s="223"/>
      <c r="AU66" s="223"/>
      <c r="AV66" s="223"/>
      <c r="AW66" s="223"/>
      <c r="AY66" s="223"/>
      <c r="AZ66" s="223"/>
      <c r="BA66" s="223"/>
      <c r="BB66" s="223"/>
      <c r="BD66" s="223"/>
      <c r="BE66" s="223"/>
      <c r="BF66" s="223"/>
      <c r="BG66" s="223"/>
      <c r="BI66" s="223"/>
      <c r="BJ66" s="223"/>
      <c r="BK66" s="223"/>
      <c r="BL66" s="223"/>
      <c r="BO66" s="223"/>
      <c r="BP66" s="223"/>
      <c r="BQ66" s="223"/>
      <c r="BR66" s="223"/>
      <c r="BS66" s="196"/>
      <c r="BT66" s="223"/>
      <c r="BU66" s="223"/>
      <c r="BV66" s="223"/>
      <c r="BW66" s="223"/>
      <c r="BY66" s="223"/>
      <c r="BZ66" s="223"/>
      <c r="CA66" s="223"/>
      <c r="CB66" s="223"/>
      <c r="CD66" s="223"/>
      <c r="CE66" s="223"/>
      <c r="CF66" s="223"/>
      <c r="CG66" s="223"/>
      <c r="CI66" s="223"/>
      <c r="CJ66" s="223"/>
      <c r="CK66" s="223"/>
      <c r="CL66" s="223"/>
      <c r="CN66" s="223"/>
      <c r="CO66" s="223"/>
      <c r="CP66" s="223"/>
      <c r="CQ66" s="223"/>
      <c r="CS66" s="223"/>
      <c r="CT66" s="223"/>
      <c r="CU66" s="223"/>
      <c r="CV66" s="223"/>
      <c r="CX66" s="223"/>
      <c r="CY66" s="223"/>
      <c r="CZ66" s="223"/>
      <c r="DA66" s="223"/>
      <c r="DC66" s="223"/>
      <c r="DD66" s="223"/>
      <c r="DE66" s="223"/>
      <c r="DF66" s="223"/>
      <c r="DH66" s="223"/>
      <c r="DI66" s="223"/>
      <c r="DJ66" s="223"/>
      <c r="DK66" s="223"/>
      <c r="DM66" s="223"/>
      <c r="DN66" s="223"/>
      <c r="DO66" s="223"/>
      <c r="DP66" s="223"/>
    </row>
    <row r="67" spans="1:120" hidden="1" outlineLevel="1">
      <c r="A67" s="219" t="s">
        <v>124</v>
      </c>
      <c r="B67" s="219"/>
      <c r="D67" s="215"/>
      <c r="E67" s="216"/>
      <c r="F67" s="216"/>
      <c r="G67" s="216"/>
      <c r="H67" s="216"/>
      <c r="I67" s="237"/>
      <c r="L67" s="237"/>
      <c r="M67" s="223"/>
      <c r="N67" s="223"/>
      <c r="O67" s="223"/>
      <c r="P67" s="223"/>
      <c r="R67" s="223"/>
      <c r="S67" s="223"/>
      <c r="T67" s="223"/>
      <c r="U67" s="223"/>
      <c r="W67" s="223"/>
      <c r="X67" s="223"/>
      <c r="Y67" s="223"/>
      <c r="Z67" s="223"/>
      <c r="AB67" s="223"/>
      <c r="AC67" s="223"/>
      <c r="AD67" s="223"/>
      <c r="AE67" s="223"/>
      <c r="AG67" s="223"/>
      <c r="AH67" s="223"/>
      <c r="AI67" s="223"/>
      <c r="AJ67" s="223"/>
      <c r="AO67" s="223"/>
      <c r="AP67" s="223"/>
      <c r="AQ67" s="223"/>
      <c r="AR67" s="223"/>
      <c r="AS67" s="196"/>
      <c r="AT67" s="223"/>
      <c r="AU67" s="223"/>
      <c r="AV67" s="223"/>
      <c r="AW67" s="223"/>
      <c r="AY67" s="223"/>
      <c r="AZ67" s="223"/>
      <c r="BA67" s="223"/>
      <c r="BB67" s="223"/>
      <c r="BD67" s="223"/>
      <c r="BE67" s="223"/>
      <c r="BF67" s="223"/>
      <c r="BG67" s="223"/>
      <c r="BI67" s="223"/>
      <c r="BJ67" s="223"/>
      <c r="BK67" s="223"/>
      <c r="BL67" s="223"/>
      <c r="BO67" s="223"/>
      <c r="BP67" s="223"/>
      <c r="BQ67" s="223"/>
      <c r="BR67" s="223"/>
      <c r="BS67" s="196"/>
      <c r="BT67" s="223"/>
      <c r="BU67" s="223"/>
      <c r="BV67" s="223"/>
      <c r="BW67" s="223"/>
      <c r="BY67" s="223"/>
      <c r="BZ67" s="223"/>
      <c r="CA67" s="223"/>
      <c r="CB67" s="223"/>
      <c r="CD67" s="223"/>
      <c r="CE67" s="223"/>
      <c r="CF67" s="223"/>
      <c r="CG67" s="223"/>
      <c r="CI67" s="223"/>
      <c r="CJ67" s="223"/>
      <c r="CK67" s="223"/>
      <c r="CL67" s="223"/>
      <c r="CN67" s="223"/>
      <c r="CO67" s="223"/>
      <c r="CP67" s="223"/>
      <c r="CQ67" s="223"/>
      <c r="CS67" s="223"/>
      <c r="CT67" s="223"/>
      <c r="CU67" s="223"/>
      <c r="CV67" s="223"/>
      <c r="CX67" s="223"/>
      <c r="CY67" s="223"/>
      <c r="CZ67" s="223"/>
      <c r="DA67" s="223"/>
      <c r="DC67" s="223"/>
      <c r="DD67" s="223"/>
      <c r="DE67" s="223"/>
      <c r="DF67" s="223"/>
      <c r="DH67" s="223"/>
      <c r="DI67" s="223"/>
      <c r="DJ67" s="223"/>
      <c r="DK67" s="223"/>
      <c r="DM67" s="223"/>
      <c r="DN67" s="223"/>
      <c r="DO67" s="223"/>
      <c r="DP67" s="223"/>
    </row>
    <row r="68" spans="1:120" hidden="1" outlineLevel="1">
      <c r="A68" s="219" t="s">
        <v>125</v>
      </c>
      <c r="B68" s="219"/>
      <c r="D68" s="215"/>
      <c r="E68" s="216"/>
      <c r="F68" s="216"/>
      <c r="G68" s="216"/>
      <c r="H68" s="216"/>
      <c r="I68" s="237"/>
      <c r="L68" s="237"/>
      <c r="M68" s="223"/>
      <c r="N68" s="223"/>
      <c r="O68" s="223"/>
      <c r="P68" s="223"/>
      <c r="R68" s="223"/>
      <c r="S68" s="223"/>
      <c r="T68" s="223"/>
      <c r="U68" s="223"/>
      <c r="W68" s="223"/>
      <c r="X68" s="223"/>
      <c r="Y68" s="223"/>
      <c r="Z68" s="223"/>
      <c r="AB68" s="223"/>
      <c r="AC68" s="223"/>
      <c r="AD68" s="223"/>
      <c r="AE68" s="223"/>
      <c r="AG68" s="223"/>
      <c r="AH68" s="223"/>
      <c r="AI68" s="223"/>
      <c r="AJ68" s="223"/>
      <c r="AO68" s="223"/>
      <c r="AP68" s="223"/>
      <c r="AQ68" s="223"/>
      <c r="AR68" s="223"/>
      <c r="AS68" s="196"/>
      <c r="AT68" s="223"/>
      <c r="AU68" s="223"/>
      <c r="AV68" s="223"/>
      <c r="AW68" s="223"/>
      <c r="AY68" s="223"/>
      <c r="AZ68" s="223"/>
      <c r="BA68" s="223"/>
      <c r="BB68" s="223"/>
      <c r="BD68" s="223"/>
      <c r="BE68" s="223"/>
      <c r="BF68" s="223"/>
      <c r="BG68" s="223"/>
      <c r="BI68" s="223"/>
      <c r="BJ68" s="223"/>
      <c r="BK68" s="223"/>
      <c r="BL68" s="223"/>
      <c r="BO68" s="223"/>
      <c r="BP68" s="223"/>
      <c r="BQ68" s="223"/>
      <c r="BR68" s="223"/>
      <c r="BS68" s="196"/>
      <c r="BT68" s="223"/>
      <c r="BU68" s="223"/>
      <c r="BV68" s="223"/>
      <c r="BW68" s="223"/>
      <c r="BY68" s="223"/>
      <c r="BZ68" s="223"/>
      <c r="CA68" s="223"/>
      <c r="CB68" s="223"/>
      <c r="CD68" s="223"/>
      <c r="CE68" s="223"/>
      <c r="CF68" s="223"/>
      <c r="CG68" s="223"/>
      <c r="CI68" s="223"/>
      <c r="CJ68" s="223"/>
      <c r="CK68" s="223"/>
      <c r="CL68" s="223"/>
      <c r="CN68" s="223"/>
      <c r="CO68" s="223"/>
      <c r="CP68" s="223"/>
      <c r="CQ68" s="223"/>
      <c r="CS68" s="223"/>
      <c r="CT68" s="223"/>
      <c r="CU68" s="223"/>
      <c r="CV68" s="223"/>
      <c r="CX68" s="223"/>
      <c r="CY68" s="223"/>
      <c r="CZ68" s="223"/>
      <c r="DA68" s="223"/>
      <c r="DC68" s="223"/>
      <c r="DD68" s="223"/>
      <c r="DE68" s="223"/>
      <c r="DF68" s="223"/>
      <c r="DH68" s="223"/>
      <c r="DI68" s="223"/>
      <c r="DJ68" s="223"/>
      <c r="DK68" s="223"/>
      <c r="DM68" s="223"/>
      <c r="DN68" s="223"/>
      <c r="DO68" s="223"/>
      <c r="DP68" s="223"/>
    </row>
    <row r="69" spans="1:120" hidden="1" outlineLevel="1">
      <c r="A69" s="218" t="s">
        <v>126</v>
      </c>
      <c r="B69" s="218"/>
      <c r="D69" s="215"/>
      <c r="E69" s="216"/>
      <c r="F69" s="216"/>
      <c r="G69" s="216"/>
      <c r="H69" s="216"/>
      <c r="M69" s="223"/>
      <c r="N69" s="223"/>
      <c r="O69" s="223"/>
      <c r="P69" s="223"/>
      <c r="R69" s="223"/>
      <c r="S69" s="223"/>
      <c r="T69" s="223"/>
      <c r="U69" s="223"/>
      <c r="W69" s="223"/>
      <c r="X69" s="223"/>
      <c r="Y69" s="223"/>
      <c r="Z69" s="223"/>
      <c r="AB69" s="223"/>
      <c r="AC69" s="223"/>
      <c r="AD69" s="223"/>
      <c r="AE69" s="223"/>
      <c r="AG69" s="223"/>
      <c r="AH69" s="223"/>
      <c r="AI69" s="223"/>
      <c r="AJ69" s="223"/>
      <c r="AO69" s="223"/>
      <c r="AP69" s="223"/>
      <c r="AQ69" s="223"/>
      <c r="AR69" s="223"/>
      <c r="AS69" s="196"/>
      <c r="AT69" s="223"/>
      <c r="AU69" s="223"/>
      <c r="AV69" s="223"/>
      <c r="AW69" s="223"/>
      <c r="AY69" s="223"/>
      <c r="AZ69" s="223"/>
      <c r="BA69" s="223"/>
      <c r="BB69" s="223"/>
      <c r="BD69" s="223"/>
      <c r="BE69" s="223"/>
      <c r="BF69" s="223"/>
      <c r="BG69" s="223"/>
      <c r="BI69" s="223"/>
      <c r="BJ69" s="223"/>
      <c r="BK69" s="223"/>
      <c r="BL69" s="223"/>
      <c r="BO69" s="223"/>
      <c r="BP69" s="223"/>
      <c r="BQ69" s="223"/>
      <c r="BR69" s="223"/>
      <c r="BS69" s="196"/>
      <c r="BT69" s="223"/>
      <c r="BU69" s="223"/>
      <c r="BV69" s="223"/>
      <c r="BW69" s="223"/>
      <c r="BY69" s="223"/>
      <c r="BZ69" s="223"/>
      <c r="CA69" s="223"/>
      <c r="CB69" s="223"/>
      <c r="CD69" s="223"/>
      <c r="CE69" s="223"/>
      <c r="CF69" s="223"/>
      <c r="CG69" s="223"/>
      <c r="CI69" s="223"/>
      <c r="CJ69" s="223"/>
      <c r="CK69" s="223"/>
      <c r="CL69" s="223"/>
      <c r="CN69" s="223"/>
      <c r="CO69" s="223"/>
      <c r="CP69" s="223"/>
      <c r="CQ69" s="223"/>
      <c r="CS69" s="223"/>
      <c r="CT69" s="223"/>
      <c r="CU69" s="223"/>
      <c r="CV69" s="223"/>
      <c r="CX69" s="223"/>
      <c r="CY69" s="223"/>
      <c r="CZ69" s="223"/>
      <c r="DA69" s="223"/>
      <c r="DC69" s="223"/>
      <c r="DD69" s="223"/>
      <c r="DE69" s="223"/>
      <c r="DF69" s="223"/>
      <c r="DH69" s="223"/>
      <c r="DI69" s="223"/>
      <c r="DJ69" s="223"/>
      <c r="DK69" s="223"/>
      <c r="DM69" s="223"/>
      <c r="DN69" s="223"/>
      <c r="DO69" s="223"/>
      <c r="DP69" s="223"/>
    </row>
    <row r="70" spans="1:120" s="196" customFormat="1" ht="18" hidden="1" customHeight="1">
      <c r="A70" s="208" t="s">
        <v>127</v>
      </c>
      <c r="D70" s="205"/>
      <c r="M70" s="237"/>
      <c r="N70" s="237"/>
      <c r="O70" s="237"/>
      <c r="P70" s="237"/>
      <c r="R70" s="237"/>
      <c r="S70" s="237"/>
      <c r="T70" s="237"/>
      <c r="U70" s="237"/>
      <c r="W70" s="237"/>
      <c r="X70" s="237"/>
      <c r="Y70" s="237"/>
      <c r="Z70" s="237"/>
      <c r="AB70" s="237"/>
      <c r="AC70" s="237"/>
      <c r="AD70" s="237"/>
      <c r="AE70" s="237"/>
      <c r="AG70" s="237"/>
      <c r="AH70" s="237"/>
      <c r="AI70" s="237"/>
      <c r="AJ70" s="237"/>
      <c r="AM70" s="309"/>
      <c r="AO70" s="237"/>
      <c r="AP70" s="237"/>
      <c r="AQ70" s="237"/>
      <c r="AR70" s="237"/>
      <c r="AT70" s="237"/>
      <c r="AU70" s="237"/>
      <c r="AV70" s="237"/>
      <c r="AW70" s="237"/>
      <c r="AY70" s="237"/>
      <c r="AZ70" s="237"/>
      <c r="BA70" s="237"/>
      <c r="BB70" s="237"/>
      <c r="BD70" s="237"/>
      <c r="BE70" s="237"/>
      <c r="BF70" s="237"/>
      <c r="BG70" s="237"/>
      <c r="BI70" s="237"/>
      <c r="BJ70" s="237"/>
      <c r="BK70" s="237"/>
      <c r="BL70" s="237"/>
      <c r="BO70" s="237"/>
      <c r="BP70" s="237"/>
      <c r="BQ70" s="237"/>
      <c r="BR70" s="237"/>
      <c r="BT70" s="237"/>
      <c r="BU70" s="237"/>
      <c r="BV70" s="237"/>
      <c r="BW70" s="237"/>
      <c r="BY70" s="237"/>
      <c r="BZ70" s="237"/>
      <c r="CA70" s="237"/>
      <c r="CB70" s="237"/>
      <c r="CD70" s="237"/>
      <c r="CE70" s="237"/>
      <c r="CF70" s="237"/>
      <c r="CG70" s="237"/>
      <c r="CI70" s="237"/>
      <c r="CJ70" s="237"/>
      <c r="CK70" s="237"/>
      <c r="CL70" s="237"/>
      <c r="CN70" s="237"/>
      <c r="CO70" s="237"/>
      <c r="CP70" s="237"/>
      <c r="CQ70" s="237"/>
      <c r="CS70" s="237"/>
      <c r="CT70" s="237"/>
      <c r="CU70" s="237"/>
      <c r="CV70" s="237"/>
      <c r="CX70" s="237"/>
      <c r="CY70" s="237"/>
      <c r="CZ70" s="237"/>
      <c r="DA70" s="237"/>
      <c r="DC70" s="237"/>
      <c r="DD70" s="237"/>
      <c r="DE70" s="237"/>
      <c r="DF70" s="237"/>
      <c r="DH70" s="237"/>
      <c r="DI70" s="237"/>
      <c r="DJ70" s="237"/>
      <c r="DK70" s="237"/>
      <c r="DM70" s="237"/>
      <c r="DN70" s="237"/>
      <c r="DO70" s="237"/>
      <c r="DP70" s="237"/>
    </row>
    <row r="71" spans="1:120" s="235" customFormat="1">
      <c r="A71" s="206" t="s">
        <v>128</v>
      </c>
      <c r="B71" s="206"/>
      <c r="C71" s="208"/>
      <c r="D71" s="209"/>
      <c r="E71" s="210"/>
      <c r="F71" s="210"/>
      <c r="G71" s="210"/>
      <c r="H71" s="210"/>
      <c r="I71" s="208"/>
      <c r="L71" s="208"/>
      <c r="M71" s="225"/>
      <c r="N71" s="225"/>
      <c r="O71" s="225"/>
      <c r="P71" s="225"/>
      <c r="Q71" s="208"/>
      <c r="R71" s="225"/>
      <c r="S71" s="225"/>
      <c r="T71" s="225"/>
      <c r="U71" s="225"/>
      <c r="V71" s="208"/>
      <c r="W71" s="225"/>
      <c r="X71" s="225"/>
      <c r="Y71" s="225"/>
      <c r="Z71" s="225"/>
      <c r="AA71" s="208"/>
      <c r="AB71" s="225"/>
      <c r="AC71" s="225"/>
      <c r="AD71" s="225"/>
      <c r="AE71" s="225"/>
      <c r="AG71" s="225"/>
      <c r="AH71" s="225"/>
      <c r="AI71" s="225"/>
      <c r="AJ71" s="225"/>
      <c r="AM71" s="310"/>
      <c r="AO71" s="225"/>
      <c r="AP71" s="225"/>
      <c r="AQ71" s="225"/>
      <c r="AR71" s="225"/>
      <c r="AS71" s="208"/>
      <c r="AT71" s="225"/>
      <c r="AU71" s="225"/>
      <c r="AV71" s="225"/>
      <c r="AW71" s="225"/>
      <c r="AX71" s="208"/>
      <c r="AY71" s="225"/>
      <c r="AZ71" s="225"/>
      <c r="BA71" s="225"/>
      <c r="BB71" s="225"/>
      <c r="BC71" s="208"/>
      <c r="BD71" s="225"/>
      <c r="BE71" s="225"/>
      <c r="BF71" s="225"/>
      <c r="BG71" s="225"/>
      <c r="BI71" s="225"/>
      <c r="BJ71" s="225"/>
      <c r="BK71" s="225"/>
      <c r="BL71" s="225"/>
      <c r="BO71" s="225"/>
      <c r="BP71" s="225"/>
      <c r="BQ71" s="225"/>
      <c r="BR71" s="225"/>
      <c r="BS71" s="208"/>
      <c r="BT71" s="225"/>
      <c r="BU71" s="225"/>
      <c r="BV71" s="225"/>
      <c r="BW71" s="225"/>
      <c r="BX71" s="208"/>
      <c r="BY71" s="225"/>
      <c r="BZ71" s="225"/>
      <c r="CA71" s="225"/>
      <c r="CB71" s="225"/>
      <c r="CC71" s="208"/>
      <c r="CD71" s="225"/>
      <c r="CE71" s="225"/>
      <c r="CF71" s="225"/>
      <c r="CG71" s="225"/>
      <c r="CI71" s="225"/>
      <c r="CJ71" s="225"/>
      <c r="CK71" s="225"/>
      <c r="CL71" s="225"/>
      <c r="CN71" s="225"/>
      <c r="CO71" s="225"/>
      <c r="CP71" s="225"/>
      <c r="CQ71" s="225"/>
      <c r="CS71" s="225"/>
      <c r="CT71" s="225"/>
      <c r="CU71" s="225"/>
      <c r="CV71" s="225"/>
      <c r="CW71" s="208"/>
      <c r="CX71" s="225"/>
      <c r="CY71" s="225"/>
      <c r="CZ71" s="225"/>
      <c r="DA71" s="225"/>
      <c r="DB71" s="208"/>
      <c r="DC71" s="225"/>
      <c r="DD71" s="225"/>
      <c r="DE71" s="225"/>
      <c r="DF71" s="225"/>
      <c r="DH71" s="225"/>
      <c r="DI71" s="225"/>
      <c r="DJ71" s="225"/>
      <c r="DK71" s="225"/>
      <c r="DM71" s="225"/>
      <c r="DN71" s="225"/>
      <c r="DO71" s="225"/>
      <c r="DP71" s="225"/>
    </row>
    <row r="72" spans="1:120">
      <c r="A72" s="218" t="s">
        <v>86</v>
      </c>
      <c r="B72" s="218"/>
      <c r="D72" s="220"/>
      <c r="E72" s="221"/>
      <c r="F72" s="221"/>
      <c r="G72" s="221"/>
      <c r="H72" s="221"/>
      <c r="I72" s="237"/>
      <c r="L72" s="237"/>
      <c r="M72" s="223"/>
      <c r="N72" s="223"/>
      <c r="O72" s="219">
        <f>SUM(T72,Y72,AD72,AI72)</f>
        <v>2</v>
      </c>
      <c r="P72" s="223"/>
      <c r="R72" s="223"/>
      <c r="S72" s="223"/>
      <c r="T72" s="219"/>
      <c r="U72" s="223"/>
      <c r="W72" s="223"/>
      <c r="X72" s="223"/>
      <c r="Y72" s="219"/>
      <c r="Z72" s="223"/>
      <c r="AB72" s="223"/>
      <c r="AC72" s="223"/>
      <c r="AD72" s="219">
        <v>2</v>
      </c>
      <c r="AE72" s="223"/>
      <c r="AG72" s="223"/>
      <c r="AH72" s="223"/>
      <c r="AI72" s="219"/>
      <c r="AJ72" s="223"/>
      <c r="AO72" s="223"/>
      <c r="AP72" s="223"/>
      <c r="AQ72" s="219">
        <f>SUM(AV72,BA72,BF72,BK72)</f>
        <v>0</v>
      </c>
      <c r="AR72" s="223"/>
      <c r="AS72" s="196"/>
      <c r="AT72" s="223"/>
      <c r="AU72" s="223"/>
      <c r="AV72" s="219"/>
      <c r="AW72" s="223"/>
      <c r="AY72" s="223"/>
      <c r="AZ72" s="223"/>
      <c r="BA72" s="219"/>
      <c r="BB72" s="223"/>
      <c r="BD72" s="223"/>
      <c r="BE72" s="223"/>
      <c r="BF72" s="219"/>
      <c r="BG72" s="223"/>
      <c r="BI72" s="223"/>
      <c r="BJ72" s="223"/>
      <c r="BK72" s="219"/>
      <c r="BL72" s="223"/>
      <c r="BO72" s="223"/>
      <c r="BP72" s="223"/>
      <c r="BQ72" s="219">
        <f>SUM(BV72,CA72,CF72,CK72)</f>
        <v>0</v>
      </c>
      <c r="BR72" s="223"/>
      <c r="BS72" s="196"/>
      <c r="BT72" s="223"/>
      <c r="BU72" s="223"/>
      <c r="BV72" s="219"/>
      <c r="BW72" s="223"/>
      <c r="BY72" s="223"/>
      <c r="BZ72" s="223"/>
      <c r="CA72" s="219"/>
      <c r="CB72" s="223"/>
      <c r="CD72" s="223"/>
      <c r="CE72" s="223"/>
      <c r="CF72" s="219"/>
      <c r="CG72" s="223"/>
      <c r="CI72" s="223"/>
      <c r="CJ72" s="223"/>
      <c r="CK72" s="219"/>
      <c r="CL72" s="223"/>
      <c r="CN72" s="223"/>
      <c r="CO72" s="223"/>
      <c r="CP72" s="219">
        <f>SUM(CU72,CZ72,DE72,DJ72)</f>
        <v>0</v>
      </c>
      <c r="CQ72" s="223"/>
      <c r="CS72" s="223"/>
      <c r="CT72" s="223"/>
      <c r="CU72" s="219"/>
      <c r="CV72" s="223"/>
      <c r="CX72" s="223"/>
      <c r="CY72" s="223"/>
      <c r="CZ72" s="219"/>
      <c r="DA72" s="223"/>
      <c r="DC72" s="223"/>
      <c r="DD72" s="223"/>
      <c r="DE72" s="219"/>
      <c r="DF72" s="223"/>
      <c r="DH72" s="223"/>
      <c r="DI72" s="223"/>
      <c r="DJ72" s="219"/>
      <c r="DK72" s="223"/>
      <c r="DM72" s="223"/>
      <c r="DN72" s="223"/>
      <c r="DO72" s="219">
        <f>SUM(O72,AQ72,BQ72,CP72)</f>
        <v>2</v>
      </c>
      <c r="DP72" s="223"/>
    </row>
    <row r="73" spans="1:120">
      <c r="A73" s="218" t="s">
        <v>87</v>
      </c>
      <c r="B73" s="218"/>
      <c r="D73" s="222"/>
      <c r="E73" s="223"/>
      <c r="F73" s="223"/>
      <c r="G73" s="223"/>
      <c r="H73" s="223"/>
      <c r="I73" s="237"/>
      <c r="L73" s="237"/>
      <c r="M73" s="223"/>
      <c r="N73" s="223"/>
      <c r="O73" s="219">
        <f t="shared" ref="O73:O87" si="41">SUM(T73,Y73,AD73,AI73)</f>
        <v>1</v>
      </c>
      <c r="P73" s="223"/>
      <c r="R73" s="223"/>
      <c r="S73" s="223"/>
      <c r="T73" s="219"/>
      <c r="U73" s="223"/>
      <c r="W73" s="223"/>
      <c r="X73" s="223"/>
      <c r="Y73" s="219"/>
      <c r="Z73" s="223"/>
      <c r="AB73" s="223"/>
      <c r="AC73" s="223"/>
      <c r="AD73" s="219">
        <v>1</v>
      </c>
      <c r="AE73" s="223"/>
      <c r="AG73" s="223"/>
      <c r="AH73" s="223"/>
      <c r="AI73" s="219"/>
      <c r="AJ73" s="223"/>
      <c r="AO73" s="223"/>
      <c r="AP73" s="223"/>
      <c r="AQ73" s="219">
        <f t="shared" ref="AQ73:AQ87" si="42">SUM(AV73,BA73,BF73,BK73)</f>
        <v>0</v>
      </c>
      <c r="AR73" s="223"/>
      <c r="AS73" s="196"/>
      <c r="AT73" s="223"/>
      <c r="AU73" s="223"/>
      <c r="AV73" s="219"/>
      <c r="AW73" s="223"/>
      <c r="AY73" s="223"/>
      <c r="AZ73" s="223"/>
      <c r="BA73" s="219"/>
      <c r="BB73" s="223"/>
      <c r="BD73" s="223"/>
      <c r="BE73" s="223"/>
      <c r="BF73" s="219"/>
      <c r="BG73" s="223"/>
      <c r="BI73" s="223"/>
      <c r="BJ73" s="223"/>
      <c r="BK73" s="219"/>
      <c r="BL73" s="223"/>
      <c r="BO73" s="223"/>
      <c r="BP73" s="223"/>
      <c r="BQ73" s="219">
        <f t="shared" ref="BQ73:BQ87" si="43">SUM(BV73,CA73,CF73,CK73)</f>
        <v>0</v>
      </c>
      <c r="BR73" s="223"/>
      <c r="BS73" s="196"/>
      <c r="BT73" s="223"/>
      <c r="BU73" s="223"/>
      <c r="BV73" s="219"/>
      <c r="BW73" s="223"/>
      <c r="BY73" s="223"/>
      <c r="BZ73" s="223"/>
      <c r="CA73" s="219"/>
      <c r="CB73" s="223"/>
      <c r="CD73" s="223"/>
      <c r="CE73" s="223"/>
      <c r="CF73" s="219"/>
      <c r="CG73" s="223"/>
      <c r="CI73" s="223"/>
      <c r="CJ73" s="223"/>
      <c r="CK73" s="219"/>
      <c r="CL73" s="223"/>
      <c r="CN73" s="223"/>
      <c r="CO73" s="223"/>
      <c r="CP73" s="219">
        <f t="shared" ref="CP73:CP87" si="44">SUM(CU73,CZ73,DE73,DJ73)</f>
        <v>0</v>
      </c>
      <c r="CQ73" s="223"/>
      <c r="CS73" s="223"/>
      <c r="CT73" s="223"/>
      <c r="CU73" s="219"/>
      <c r="CV73" s="223"/>
      <c r="CX73" s="223"/>
      <c r="CY73" s="223"/>
      <c r="CZ73" s="219"/>
      <c r="DA73" s="223"/>
      <c r="DC73" s="223"/>
      <c r="DD73" s="223"/>
      <c r="DE73" s="219"/>
      <c r="DF73" s="223"/>
      <c r="DH73" s="223"/>
      <c r="DI73" s="223"/>
      <c r="DJ73" s="219"/>
      <c r="DK73" s="223"/>
      <c r="DM73" s="223"/>
      <c r="DN73" s="223"/>
      <c r="DO73" s="219">
        <f t="shared" ref="DO73:DO87" si="45">SUM(O73,AQ73,BQ73,CP73)</f>
        <v>1</v>
      </c>
      <c r="DP73" s="223"/>
    </row>
    <row r="74" spans="1:120">
      <c r="A74" s="218" t="s">
        <v>88</v>
      </c>
      <c r="B74" s="218"/>
      <c r="D74" s="222"/>
      <c r="E74" s="223"/>
      <c r="F74" s="223"/>
      <c r="G74" s="223"/>
      <c r="H74" s="223"/>
      <c r="I74" s="237"/>
      <c r="L74" s="237"/>
      <c r="M74" s="223"/>
      <c r="N74" s="223"/>
      <c r="O74" s="219">
        <f t="shared" si="41"/>
        <v>1</v>
      </c>
      <c r="P74" s="223"/>
      <c r="R74" s="223"/>
      <c r="S74" s="223"/>
      <c r="T74" s="219"/>
      <c r="U74" s="223"/>
      <c r="W74" s="223"/>
      <c r="X74" s="223"/>
      <c r="Y74" s="219"/>
      <c r="Z74" s="223"/>
      <c r="AB74" s="223"/>
      <c r="AC74" s="223"/>
      <c r="AD74" s="219"/>
      <c r="AE74" s="223"/>
      <c r="AG74" s="223"/>
      <c r="AH74" s="223"/>
      <c r="AI74" s="219">
        <v>1</v>
      </c>
      <c r="AJ74" s="223"/>
      <c r="AO74" s="223"/>
      <c r="AP74" s="223"/>
      <c r="AQ74" s="219">
        <f t="shared" si="42"/>
        <v>0</v>
      </c>
      <c r="AR74" s="223"/>
      <c r="AS74" s="196"/>
      <c r="AT74" s="223"/>
      <c r="AU74" s="223"/>
      <c r="AV74" s="219"/>
      <c r="AW74" s="223"/>
      <c r="AY74" s="223"/>
      <c r="AZ74" s="223"/>
      <c r="BA74" s="219"/>
      <c r="BB74" s="223"/>
      <c r="BD74" s="223"/>
      <c r="BE74" s="223"/>
      <c r="BF74" s="219"/>
      <c r="BG74" s="223"/>
      <c r="BI74" s="223"/>
      <c r="BJ74" s="223"/>
      <c r="BK74" s="219"/>
      <c r="BL74" s="223"/>
      <c r="BO74" s="223"/>
      <c r="BP74" s="223"/>
      <c r="BQ74" s="219">
        <f t="shared" si="43"/>
        <v>0</v>
      </c>
      <c r="BR74" s="223"/>
      <c r="BS74" s="196"/>
      <c r="BT74" s="223"/>
      <c r="BU74" s="223"/>
      <c r="BV74" s="219"/>
      <c r="BW74" s="223"/>
      <c r="BY74" s="223"/>
      <c r="BZ74" s="223"/>
      <c r="CA74" s="219"/>
      <c r="CB74" s="223"/>
      <c r="CD74" s="223"/>
      <c r="CE74" s="223"/>
      <c r="CF74" s="219"/>
      <c r="CG74" s="223"/>
      <c r="CI74" s="223"/>
      <c r="CJ74" s="223"/>
      <c r="CK74" s="219"/>
      <c r="CL74" s="223"/>
      <c r="CN74" s="223"/>
      <c r="CO74" s="223"/>
      <c r="CP74" s="219">
        <f t="shared" si="44"/>
        <v>0</v>
      </c>
      <c r="CQ74" s="223"/>
      <c r="CS74" s="223"/>
      <c r="CT74" s="223"/>
      <c r="CU74" s="219"/>
      <c r="CV74" s="223"/>
      <c r="CX74" s="223"/>
      <c r="CY74" s="223"/>
      <c r="CZ74" s="219"/>
      <c r="DA74" s="223"/>
      <c r="DC74" s="223"/>
      <c r="DD74" s="223"/>
      <c r="DE74" s="219"/>
      <c r="DF74" s="223"/>
      <c r="DH74" s="223"/>
      <c r="DI74" s="223"/>
      <c r="DJ74" s="219"/>
      <c r="DK74" s="223"/>
      <c r="DM74" s="223"/>
      <c r="DN74" s="223"/>
      <c r="DO74" s="219">
        <f t="shared" si="45"/>
        <v>1</v>
      </c>
      <c r="DP74" s="223"/>
    </row>
    <row r="75" spans="1:120">
      <c r="A75" s="218" t="s">
        <v>89</v>
      </c>
      <c r="B75" s="218"/>
      <c r="D75" s="222"/>
      <c r="E75" s="223"/>
      <c r="F75" s="223"/>
      <c r="G75" s="223"/>
      <c r="H75" s="223"/>
      <c r="I75" s="237"/>
      <c r="L75" s="237"/>
      <c r="M75" s="223"/>
      <c r="N75" s="223"/>
      <c r="O75" s="219">
        <f t="shared" si="41"/>
        <v>1</v>
      </c>
      <c r="P75" s="223"/>
      <c r="R75" s="223"/>
      <c r="S75" s="223"/>
      <c r="T75" s="219"/>
      <c r="U75" s="223"/>
      <c r="W75" s="223"/>
      <c r="X75" s="223"/>
      <c r="Y75" s="219"/>
      <c r="Z75" s="223"/>
      <c r="AB75" s="223"/>
      <c r="AC75" s="223"/>
      <c r="AD75" s="219"/>
      <c r="AE75" s="223"/>
      <c r="AG75" s="223"/>
      <c r="AH75" s="223"/>
      <c r="AI75" s="219">
        <v>1</v>
      </c>
      <c r="AJ75" s="223"/>
      <c r="AO75" s="223"/>
      <c r="AP75" s="223"/>
      <c r="AQ75" s="219">
        <f t="shared" si="42"/>
        <v>0</v>
      </c>
      <c r="AR75" s="223"/>
      <c r="AS75" s="196"/>
      <c r="AT75" s="223"/>
      <c r="AU75" s="223"/>
      <c r="AV75" s="219"/>
      <c r="AW75" s="223"/>
      <c r="AY75" s="223"/>
      <c r="AZ75" s="223"/>
      <c r="BA75" s="219"/>
      <c r="BB75" s="223"/>
      <c r="BD75" s="223"/>
      <c r="BE75" s="223"/>
      <c r="BF75" s="219"/>
      <c r="BG75" s="223"/>
      <c r="BI75" s="223"/>
      <c r="BJ75" s="223"/>
      <c r="BK75" s="219"/>
      <c r="BL75" s="223"/>
      <c r="BO75" s="223"/>
      <c r="BP75" s="223"/>
      <c r="BQ75" s="219">
        <f t="shared" si="43"/>
        <v>0</v>
      </c>
      <c r="BR75" s="223"/>
      <c r="BS75" s="196"/>
      <c r="BT75" s="223"/>
      <c r="BU75" s="223"/>
      <c r="BV75" s="219"/>
      <c r="BW75" s="223"/>
      <c r="BY75" s="223"/>
      <c r="BZ75" s="223"/>
      <c r="CA75" s="219"/>
      <c r="CB75" s="223"/>
      <c r="CD75" s="223"/>
      <c r="CE75" s="223"/>
      <c r="CF75" s="219"/>
      <c r="CG75" s="223"/>
      <c r="CI75" s="223"/>
      <c r="CJ75" s="223"/>
      <c r="CK75" s="219"/>
      <c r="CL75" s="223"/>
      <c r="CN75" s="223"/>
      <c r="CO75" s="223"/>
      <c r="CP75" s="219">
        <f t="shared" si="44"/>
        <v>0</v>
      </c>
      <c r="CQ75" s="223"/>
      <c r="CS75" s="223"/>
      <c r="CT75" s="223"/>
      <c r="CU75" s="219"/>
      <c r="CV75" s="223"/>
      <c r="CX75" s="223"/>
      <c r="CY75" s="223"/>
      <c r="CZ75" s="219"/>
      <c r="DA75" s="223"/>
      <c r="DC75" s="223"/>
      <c r="DD75" s="223"/>
      <c r="DE75" s="219"/>
      <c r="DF75" s="223"/>
      <c r="DH75" s="223"/>
      <c r="DI75" s="223"/>
      <c r="DJ75" s="219"/>
      <c r="DK75" s="223"/>
      <c r="DM75" s="223"/>
      <c r="DN75" s="223"/>
      <c r="DO75" s="219">
        <f t="shared" si="45"/>
        <v>1</v>
      </c>
      <c r="DP75" s="223"/>
    </row>
    <row r="76" spans="1:120">
      <c r="A76" s="218" t="s">
        <v>92</v>
      </c>
      <c r="B76" s="218"/>
      <c r="D76" s="222"/>
      <c r="E76" s="223"/>
      <c r="F76" s="223"/>
      <c r="G76" s="223"/>
      <c r="H76" s="223"/>
      <c r="I76" s="237"/>
      <c r="L76" s="237"/>
      <c r="M76" s="223"/>
      <c r="N76" s="223"/>
      <c r="O76" s="219">
        <f t="shared" si="41"/>
        <v>2</v>
      </c>
      <c r="P76" s="223"/>
      <c r="R76" s="223"/>
      <c r="S76" s="223"/>
      <c r="T76" s="219"/>
      <c r="U76" s="223"/>
      <c r="W76" s="223"/>
      <c r="X76" s="223"/>
      <c r="Y76" s="219"/>
      <c r="Z76" s="223"/>
      <c r="AB76" s="223"/>
      <c r="AC76" s="223"/>
      <c r="AD76" s="219">
        <v>2</v>
      </c>
      <c r="AE76" s="223"/>
      <c r="AG76" s="223"/>
      <c r="AH76" s="223"/>
      <c r="AI76" s="219"/>
      <c r="AJ76" s="223"/>
      <c r="AO76" s="223"/>
      <c r="AP76" s="223"/>
      <c r="AQ76" s="219">
        <f t="shared" si="42"/>
        <v>0</v>
      </c>
      <c r="AR76" s="223"/>
      <c r="AS76" s="196"/>
      <c r="AT76" s="223"/>
      <c r="AU76" s="223"/>
      <c r="AV76" s="219"/>
      <c r="AW76" s="223"/>
      <c r="AY76" s="223"/>
      <c r="AZ76" s="223"/>
      <c r="BA76" s="219"/>
      <c r="BB76" s="223"/>
      <c r="BD76" s="223"/>
      <c r="BE76" s="223"/>
      <c r="BF76" s="219"/>
      <c r="BG76" s="223"/>
      <c r="BI76" s="223"/>
      <c r="BJ76" s="223"/>
      <c r="BK76" s="219"/>
      <c r="BL76" s="223"/>
      <c r="BO76" s="223"/>
      <c r="BP76" s="223"/>
      <c r="BQ76" s="219">
        <f t="shared" si="43"/>
        <v>0</v>
      </c>
      <c r="BR76" s="223"/>
      <c r="BS76" s="196"/>
      <c r="BT76" s="223"/>
      <c r="BU76" s="223"/>
      <c r="BV76" s="219"/>
      <c r="BW76" s="223"/>
      <c r="BY76" s="223"/>
      <c r="BZ76" s="223"/>
      <c r="CA76" s="219"/>
      <c r="CB76" s="223"/>
      <c r="CD76" s="223"/>
      <c r="CE76" s="223"/>
      <c r="CF76" s="219"/>
      <c r="CG76" s="223"/>
      <c r="CI76" s="223"/>
      <c r="CJ76" s="223"/>
      <c r="CK76" s="219"/>
      <c r="CL76" s="223"/>
      <c r="CN76" s="223"/>
      <c r="CO76" s="223"/>
      <c r="CP76" s="219">
        <f t="shared" si="44"/>
        <v>0</v>
      </c>
      <c r="CQ76" s="223"/>
      <c r="CS76" s="223"/>
      <c r="CT76" s="223"/>
      <c r="CU76" s="219"/>
      <c r="CV76" s="223"/>
      <c r="CX76" s="223"/>
      <c r="CY76" s="223"/>
      <c r="CZ76" s="219"/>
      <c r="DA76" s="223"/>
      <c r="DC76" s="223"/>
      <c r="DD76" s="223"/>
      <c r="DE76" s="219"/>
      <c r="DF76" s="223"/>
      <c r="DH76" s="223"/>
      <c r="DI76" s="223"/>
      <c r="DJ76" s="219"/>
      <c r="DK76" s="223"/>
      <c r="DM76" s="223"/>
      <c r="DN76" s="223"/>
      <c r="DO76" s="219">
        <f t="shared" si="45"/>
        <v>2</v>
      </c>
      <c r="DP76" s="223"/>
    </row>
    <row r="77" spans="1:120">
      <c r="A77" s="218" t="s">
        <v>97</v>
      </c>
      <c r="B77" s="218"/>
      <c r="D77" s="222"/>
      <c r="E77" s="223"/>
      <c r="F77" s="223"/>
      <c r="G77" s="223"/>
      <c r="H77" s="223"/>
      <c r="I77" s="237"/>
      <c r="L77" s="237"/>
      <c r="M77" s="223"/>
      <c r="N77" s="223"/>
      <c r="O77" s="219">
        <f t="shared" si="41"/>
        <v>0</v>
      </c>
      <c r="P77" s="223"/>
      <c r="R77" s="223"/>
      <c r="S77" s="223"/>
      <c r="T77" s="219"/>
      <c r="U77" s="223"/>
      <c r="W77" s="223"/>
      <c r="X77" s="223"/>
      <c r="Y77" s="219"/>
      <c r="Z77" s="223"/>
      <c r="AB77" s="223"/>
      <c r="AC77" s="223"/>
      <c r="AD77" s="219"/>
      <c r="AE77" s="223"/>
      <c r="AG77" s="223"/>
      <c r="AH77" s="223"/>
      <c r="AI77" s="219"/>
      <c r="AJ77" s="223"/>
      <c r="AO77" s="223"/>
      <c r="AP77" s="223"/>
      <c r="AQ77" s="219">
        <f t="shared" si="42"/>
        <v>0</v>
      </c>
      <c r="AR77" s="223"/>
      <c r="AS77" s="196"/>
      <c r="AT77" s="223"/>
      <c r="AU77" s="223"/>
      <c r="AV77" s="219"/>
      <c r="AW77" s="223"/>
      <c r="AY77" s="223"/>
      <c r="AZ77" s="223"/>
      <c r="BA77" s="219"/>
      <c r="BB77" s="223"/>
      <c r="BD77" s="223"/>
      <c r="BE77" s="223"/>
      <c r="BF77" s="219"/>
      <c r="BG77" s="223"/>
      <c r="BI77" s="223"/>
      <c r="BJ77" s="223"/>
      <c r="BK77" s="219"/>
      <c r="BL77" s="223"/>
      <c r="BO77" s="223"/>
      <c r="BP77" s="223"/>
      <c r="BQ77" s="219">
        <f t="shared" si="43"/>
        <v>0</v>
      </c>
      <c r="BR77" s="223"/>
      <c r="BS77" s="196"/>
      <c r="BT77" s="223"/>
      <c r="BU77" s="223"/>
      <c r="BV77" s="219"/>
      <c r="BW77" s="223"/>
      <c r="BY77" s="223"/>
      <c r="BZ77" s="223"/>
      <c r="CA77" s="219"/>
      <c r="CB77" s="223"/>
      <c r="CD77" s="223"/>
      <c r="CE77" s="223"/>
      <c r="CF77" s="219"/>
      <c r="CG77" s="223"/>
      <c r="CI77" s="223"/>
      <c r="CJ77" s="223"/>
      <c r="CK77" s="219"/>
      <c r="CL77" s="223"/>
      <c r="CN77" s="223"/>
      <c r="CO77" s="223"/>
      <c r="CP77" s="219">
        <f t="shared" si="44"/>
        <v>0</v>
      </c>
      <c r="CQ77" s="223"/>
      <c r="CS77" s="223"/>
      <c r="CT77" s="223"/>
      <c r="CU77" s="219"/>
      <c r="CV77" s="223"/>
      <c r="CX77" s="223"/>
      <c r="CY77" s="223"/>
      <c r="CZ77" s="219"/>
      <c r="DA77" s="223"/>
      <c r="DC77" s="223"/>
      <c r="DD77" s="223"/>
      <c r="DE77" s="219"/>
      <c r="DF77" s="223"/>
      <c r="DH77" s="223"/>
      <c r="DI77" s="223"/>
      <c r="DJ77" s="219"/>
      <c r="DK77" s="223"/>
      <c r="DM77" s="223"/>
      <c r="DN77" s="223"/>
      <c r="DO77" s="219">
        <f t="shared" si="45"/>
        <v>0</v>
      </c>
      <c r="DP77" s="223"/>
    </row>
    <row r="78" spans="1:120">
      <c r="A78" s="218" t="s">
        <v>102</v>
      </c>
      <c r="B78" s="218"/>
      <c r="D78" s="222"/>
      <c r="E78" s="223"/>
      <c r="F78" s="223"/>
      <c r="G78" s="223"/>
      <c r="H78" s="223"/>
      <c r="I78" s="237"/>
      <c r="L78" s="237"/>
      <c r="M78" s="223"/>
      <c r="N78" s="223"/>
      <c r="O78" s="219">
        <f t="shared" si="41"/>
        <v>0</v>
      </c>
      <c r="P78" s="223"/>
      <c r="R78" s="223"/>
      <c r="S78" s="223"/>
      <c r="T78" s="219"/>
      <c r="U78" s="223"/>
      <c r="W78" s="223"/>
      <c r="X78" s="223"/>
      <c r="Y78" s="219"/>
      <c r="Z78" s="223"/>
      <c r="AB78" s="223"/>
      <c r="AC78" s="223"/>
      <c r="AD78" s="219"/>
      <c r="AE78" s="223"/>
      <c r="AG78" s="223"/>
      <c r="AH78" s="223"/>
      <c r="AI78" s="219"/>
      <c r="AJ78" s="223"/>
      <c r="AO78" s="223"/>
      <c r="AP78" s="223"/>
      <c r="AQ78" s="219">
        <f t="shared" si="42"/>
        <v>0</v>
      </c>
      <c r="AR78" s="223"/>
      <c r="AS78" s="196"/>
      <c r="AT78" s="223"/>
      <c r="AU78" s="223"/>
      <c r="AV78" s="219"/>
      <c r="AW78" s="223"/>
      <c r="AY78" s="223"/>
      <c r="AZ78" s="223"/>
      <c r="BA78" s="219"/>
      <c r="BB78" s="223"/>
      <c r="BD78" s="223"/>
      <c r="BE78" s="223"/>
      <c r="BF78" s="219"/>
      <c r="BG78" s="223"/>
      <c r="BI78" s="223"/>
      <c r="BJ78" s="223"/>
      <c r="BK78" s="219"/>
      <c r="BL78" s="223"/>
      <c r="BO78" s="223"/>
      <c r="BP78" s="223"/>
      <c r="BQ78" s="219">
        <f t="shared" si="43"/>
        <v>0</v>
      </c>
      <c r="BR78" s="223"/>
      <c r="BS78" s="196"/>
      <c r="BT78" s="223"/>
      <c r="BU78" s="223"/>
      <c r="BV78" s="219"/>
      <c r="BW78" s="223"/>
      <c r="BY78" s="223"/>
      <c r="BZ78" s="223"/>
      <c r="CA78" s="219"/>
      <c r="CB78" s="223"/>
      <c r="CD78" s="223"/>
      <c r="CE78" s="223"/>
      <c r="CF78" s="219"/>
      <c r="CG78" s="223"/>
      <c r="CI78" s="223"/>
      <c r="CJ78" s="223"/>
      <c r="CK78" s="219"/>
      <c r="CL78" s="223"/>
      <c r="CN78" s="223"/>
      <c r="CO78" s="223"/>
      <c r="CP78" s="219">
        <f t="shared" si="44"/>
        <v>0</v>
      </c>
      <c r="CQ78" s="223"/>
      <c r="CS78" s="223"/>
      <c r="CT78" s="223"/>
      <c r="CU78" s="219"/>
      <c r="CV78" s="223"/>
      <c r="CX78" s="223"/>
      <c r="CY78" s="223"/>
      <c r="CZ78" s="219"/>
      <c r="DA78" s="223"/>
      <c r="DC78" s="223"/>
      <c r="DD78" s="223"/>
      <c r="DE78" s="219"/>
      <c r="DF78" s="223"/>
      <c r="DH78" s="223"/>
      <c r="DI78" s="223"/>
      <c r="DJ78" s="219"/>
      <c r="DK78" s="223"/>
      <c r="DM78" s="223"/>
      <c r="DN78" s="223"/>
      <c r="DO78" s="219">
        <f t="shared" si="45"/>
        <v>0</v>
      </c>
      <c r="DP78" s="223"/>
    </row>
    <row r="79" spans="1:120">
      <c r="A79" s="218" t="s">
        <v>109</v>
      </c>
      <c r="B79" s="218"/>
      <c r="D79" s="222"/>
      <c r="E79" s="223"/>
      <c r="F79" s="223"/>
      <c r="G79" s="223"/>
      <c r="H79" s="223"/>
      <c r="I79" s="237"/>
      <c r="L79" s="237"/>
      <c r="M79" s="223"/>
      <c r="N79" s="223"/>
      <c r="O79" s="219">
        <f t="shared" si="41"/>
        <v>0</v>
      </c>
      <c r="P79" s="223"/>
      <c r="R79" s="223"/>
      <c r="S79" s="223"/>
      <c r="T79" s="219"/>
      <c r="U79" s="223"/>
      <c r="W79" s="223"/>
      <c r="X79" s="223"/>
      <c r="Y79" s="219"/>
      <c r="Z79" s="223"/>
      <c r="AB79" s="223"/>
      <c r="AC79" s="223"/>
      <c r="AD79" s="219"/>
      <c r="AE79" s="223"/>
      <c r="AG79" s="223"/>
      <c r="AH79" s="223"/>
      <c r="AI79" s="219"/>
      <c r="AJ79" s="223"/>
      <c r="AO79" s="223"/>
      <c r="AP79" s="223"/>
      <c r="AQ79" s="219">
        <f t="shared" si="42"/>
        <v>0</v>
      </c>
      <c r="AR79" s="223"/>
      <c r="AS79" s="196"/>
      <c r="AT79" s="223"/>
      <c r="AU79" s="223"/>
      <c r="AV79" s="219"/>
      <c r="AW79" s="223"/>
      <c r="AY79" s="223"/>
      <c r="AZ79" s="223"/>
      <c r="BA79" s="219"/>
      <c r="BB79" s="223"/>
      <c r="BD79" s="223"/>
      <c r="BE79" s="223"/>
      <c r="BF79" s="219"/>
      <c r="BG79" s="223"/>
      <c r="BI79" s="223"/>
      <c r="BJ79" s="223"/>
      <c r="BK79" s="219"/>
      <c r="BL79" s="223"/>
      <c r="BO79" s="223"/>
      <c r="BP79" s="223"/>
      <c r="BQ79" s="219">
        <f t="shared" si="43"/>
        <v>0</v>
      </c>
      <c r="BR79" s="223"/>
      <c r="BS79" s="196"/>
      <c r="BT79" s="223"/>
      <c r="BU79" s="223"/>
      <c r="BV79" s="219"/>
      <c r="BW79" s="223"/>
      <c r="BY79" s="223"/>
      <c r="BZ79" s="223"/>
      <c r="CA79" s="219"/>
      <c r="CB79" s="223"/>
      <c r="CD79" s="223"/>
      <c r="CE79" s="223"/>
      <c r="CF79" s="219"/>
      <c r="CG79" s="223"/>
      <c r="CI79" s="223"/>
      <c r="CJ79" s="223"/>
      <c r="CK79" s="219"/>
      <c r="CL79" s="223"/>
      <c r="CN79" s="223"/>
      <c r="CO79" s="223"/>
      <c r="CP79" s="219">
        <f t="shared" si="44"/>
        <v>0</v>
      </c>
      <c r="CQ79" s="223"/>
      <c r="CS79" s="223"/>
      <c r="CT79" s="223"/>
      <c r="CU79" s="219"/>
      <c r="CV79" s="223"/>
      <c r="CX79" s="223"/>
      <c r="CY79" s="223"/>
      <c r="CZ79" s="219"/>
      <c r="DA79" s="223"/>
      <c r="DC79" s="223"/>
      <c r="DD79" s="223"/>
      <c r="DE79" s="219"/>
      <c r="DF79" s="223"/>
      <c r="DH79" s="223"/>
      <c r="DI79" s="223"/>
      <c r="DJ79" s="219"/>
      <c r="DK79" s="223"/>
      <c r="DM79" s="223"/>
      <c r="DN79" s="223"/>
      <c r="DO79" s="219">
        <f t="shared" si="45"/>
        <v>0</v>
      </c>
      <c r="DP79" s="223"/>
    </row>
    <row r="80" spans="1:120">
      <c r="A80" s="218" t="s">
        <v>129</v>
      </c>
      <c r="B80" s="218"/>
      <c r="D80" s="222"/>
      <c r="E80" s="223"/>
      <c r="F80" s="223"/>
      <c r="G80" s="223"/>
      <c r="H80" s="223"/>
      <c r="I80" s="237"/>
      <c r="L80" s="237"/>
      <c r="M80" s="223"/>
      <c r="N80" s="223"/>
      <c r="O80" s="219">
        <f t="shared" si="41"/>
        <v>0</v>
      </c>
      <c r="P80" s="223"/>
      <c r="R80" s="223"/>
      <c r="S80" s="223"/>
      <c r="T80" s="219"/>
      <c r="U80" s="223"/>
      <c r="W80" s="223"/>
      <c r="X80" s="223"/>
      <c r="Y80" s="219"/>
      <c r="Z80" s="223"/>
      <c r="AB80" s="223"/>
      <c r="AC80" s="223"/>
      <c r="AD80" s="219"/>
      <c r="AE80" s="223"/>
      <c r="AG80" s="223"/>
      <c r="AH80" s="223"/>
      <c r="AI80" s="219"/>
      <c r="AJ80" s="223"/>
      <c r="AO80" s="223"/>
      <c r="AP80" s="223"/>
      <c r="AQ80" s="219">
        <f t="shared" si="42"/>
        <v>0</v>
      </c>
      <c r="AR80" s="223"/>
      <c r="AS80" s="196"/>
      <c r="AT80" s="223"/>
      <c r="AU80" s="223"/>
      <c r="AV80" s="219"/>
      <c r="AW80" s="223"/>
      <c r="AY80" s="223"/>
      <c r="AZ80" s="223"/>
      <c r="BA80" s="219"/>
      <c r="BB80" s="223"/>
      <c r="BD80" s="223"/>
      <c r="BE80" s="223"/>
      <c r="BF80" s="219"/>
      <c r="BG80" s="223"/>
      <c r="BI80" s="223"/>
      <c r="BJ80" s="223"/>
      <c r="BK80" s="219"/>
      <c r="BL80" s="223"/>
      <c r="BO80" s="223"/>
      <c r="BP80" s="223"/>
      <c r="BQ80" s="219">
        <f t="shared" si="43"/>
        <v>0</v>
      </c>
      <c r="BR80" s="223"/>
      <c r="BS80" s="196"/>
      <c r="BT80" s="223"/>
      <c r="BU80" s="223"/>
      <c r="BV80" s="219"/>
      <c r="BW80" s="223"/>
      <c r="BY80" s="223"/>
      <c r="BZ80" s="223"/>
      <c r="CA80" s="219"/>
      <c r="CB80" s="223"/>
      <c r="CD80" s="223"/>
      <c r="CE80" s="223"/>
      <c r="CF80" s="219"/>
      <c r="CG80" s="223"/>
      <c r="CI80" s="223"/>
      <c r="CJ80" s="223"/>
      <c r="CK80" s="219"/>
      <c r="CL80" s="223"/>
      <c r="CN80" s="223"/>
      <c r="CO80" s="223"/>
      <c r="CP80" s="219">
        <f t="shared" si="44"/>
        <v>0</v>
      </c>
      <c r="CQ80" s="223"/>
      <c r="CS80" s="223"/>
      <c r="CT80" s="223"/>
      <c r="CU80" s="219"/>
      <c r="CV80" s="223"/>
      <c r="CX80" s="223"/>
      <c r="CY80" s="223"/>
      <c r="CZ80" s="219"/>
      <c r="DA80" s="223"/>
      <c r="DC80" s="223"/>
      <c r="DD80" s="223"/>
      <c r="DE80" s="219"/>
      <c r="DF80" s="223"/>
      <c r="DH80" s="223"/>
      <c r="DI80" s="223"/>
      <c r="DJ80" s="219"/>
      <c r="DK80" s="223"/>
      <c r="DM80" s="223"/>
      <c r="DN80" s="223"/>
      <c r="DO80" s="219">
        <f t="shared" si="45"/>
        <v>0</v>
      </c>
      <c r="DP80" s="223"/>
    </row>
    <row r="81" spans="1:120">
      <c r="A81" s="218" t="s">
        <v>22</v>
      </c>
      <c r="B81" s="218"/>
      <c r="D81" s="222"/>
      <c r="E81" s="223"/>
      <c r="F81" s="223"/>
      <c r="G81" s="223"/>
      <c r="H81" s="223"/>
      <c r="I81" s="237"/>
      <c r="L81" s="237"/>
      <c r="M81" s="223"/>
      <c r="N81" s="223"/>
      <c r="O81" s="219">
        <f t="shared" si="41"/>
        <v>0</v>
      </c>
      <c r="P81" s="223"/>
      <c r="R81" s="223"/>
      <c r="S81" s="223"/>
      <c r="T81" s="219"/>
      <c r="U81" s="223"/>
      <c r="W81" s="223"/>
      <c r="X81" s="223"/>
      <c r="Y81" s="219"/>
      <c r="Z81" s="223"/>
      <c r="AB81" s="223"/>
      <c r="AC81" s="223"/>
      <c r="AD81" s="219"/>
      <c r="AE81" s="223"/>
      <c r="AG81" s="223"/>
      <c r="AH81" s="223"/>
      <c r="AI81" s="219"/>
      <c r="AJ81" s="223"/>
      <c r="AO81" s="223"/>
      <c r="AP81" s="223"/>
      <c r="AQ81" s="219">
        <f t="shared" si="42"/>
        <v>0</v>
      </c>
      <c r="AR81" s="223"/>
      <c r="AS81" s="196"/>
      <c r="AT81" s="223"/>
      <c r="AU81" s="223"/>
      <c r="AV81" s="219"/>
      <c r="AW81" s="223"/>
      <c r="AY81" s="223"/>
      <c r="AZ81" s="223"/>
      <c r="BA81" s="219"/>
      <c r="BB81" s="223"/>
      <c r="BD81" s="223"/>
      <c r="BE81" s="223"/>
      <c r="BF81" s="219"/>
      <c r="BG81" s="223"/>
      <c r="BI81" s="223"/>
      <c r="BJ81" s="223"/>
      <c r="BK81" s="219"/>
      <c r="BL81" s="223"/>
      <c r="BO81" s="223"/>
      <c r="BP81" s="223"/>
      <c r="BQ81" s="219">
        <f t="shared" si="43"/>
        <v>0</v>
      </c>
      <c r="BR81" s="223"/>
      <c r="BS81" s="196"/>
      <c r="BT81" s="223"/>
      <c r="BU81" s="223"/>
      <c r="BV81" s="219"/>
      <c r="BW81" s="223"/>
      <c r="BY81" s="223"/>
      <c r="BZ81" s="223"/>
      <c r="CA81" s="219"/>
      <c r="CB81" s="223"/>
      <c r="CD81" s="223"/>
      <c r="CE81" s="223"/>
      <c r="CF81" s="219"/>
      <c r="CG81" s="223"/>
      <c r="CI81" s="223"/>
      <c r="CJ81" s="223"/>
      <c r="CK81" s="219"/>
      <c r="CL81" s="223"/>
      <c r="CN81" s="223"/>
      <c r="CO81" s="223"/>
      <c r="CP81" s="219">
        <f t="shared" si="44"/>
        <v>0</v>
      </c>
      <c r="CQ81" s="223"/>
      <c r="CS81" s="223"/>
      <c r="CT81" s="223"/>
      <c r="CU81" s="219"/>
      <c r="CV81" s="223"/>
      <c r="CX81" s="223"/>
      <c r="CY81" s="223"/>
      <c r="CZ81" s="219"/>
      <c r="DA81" s="223"/>
      <c r="DC81" s="223"/>
      <c r="DD81" s="223"/>
      <c r="DE81" s="219"/>
      <c r="DF81" s="223"/>
      <c r="DH81" s="223"/>
      <c r="DI81" s="223"/>
      <c r="DJ81" s="219"/>
      <c r="DK81" s="223"/>
      <c r="DM81" s="223"/>
      <c r="DN81" s="223"/>
      <c r="DO81" s="219">
        <f t="shared" si="45"/>
        <v>0</v>
      </c>
      <c r="DP81" s="223"/>
    </row>
    <row r="82" spans="1:120">
      <c r="A82" s="218"/>
      <c r="B82" s="218"/>
      <c r="D82" s="222"/>
      <c r="E82" s="223"/>
      <c r="F82" s="223"/>
      <c r="G82" s="223"/>
      <c r="H82" s="223"/>
      <c r="I82" s="237"/>
      <c r="L82" s="237"/>
      <c r="M82" s="223"/>
      <c r="N82" s="223"/>
      <c r="O82" s="219">
        <f t="shared" si="41"/>
        <v>0</v>
      </c>
      <c r="P82" s="223"/>
      <c r="R82" s="223"/>
      <c r="S82" s="223"/>
      <c r="T82" s="219"/>
      <c r="U82" s="223"/>
      <c r="W82" s="223"/>
      <c r="X82" s="223"/>
      <c r="Y82" s="219"/>
      <c r="Z82" s="223"/>
      <c r="AB82" s="223"/>
      <c r="AC82" s="223"/>
      <c r="AD82" s="219"/>
      <c r="AE82" s="223"/>
      <c r="AG82" s="223"/>
      <c r="AH82" s="223"/>
      <c r="AI82" s="219"/>
      <c r="AJ82" s="223"/>
      <c r="AO82" s="223"/>
      <c r="AP82" s="223"/>
      <c r="AQ82" s="219">
        <f t="shared" si="42"/>
        <v>0</v>
      </c>
      <c r="AR82" s="223"/>
      <c r="AS82" s="196"/>
      <c r="AT82" s="223"/>
      <c r="AU82" s="223"/>
      <c r="AV82" s="219"/>
      <c r="AW82" s="223"/>
      <c r="AY82" s="223"/>
      <c r="AZ82" s="223"/>
      <c r="BA82" s="219"/>
      <c r="BB82" s="223"/>
      <c r="BD82" s="223"/>
      <c r="BE82" s="223"/>
      <c r="BF82" s="219"/>
      <c r="BG82" s="223"/>
      <c r="BI82" s="223"/>
      <c r="BJ82" s="223"/>
      <c r="BK82" s="219"/>
      <c r="BL82" s="223"/>
      <c r="BO82" s="223"/>
      <c r="BP82" s="223"/>
      <c r="BQ82" s="219">
        <f t="shared" si="43"/>
        <v>0</v>
      </c>
      <c r="BR82" s="223"/>
      <c r="BS82" s="196"/>
      <c r="BT82" s="223"/>
      <c r="BU82" s="223"/>
      <c r="BV82" s="219"/>
      <c r="BW82" s="223"/>
      <c r="BY82" s="223"/>
      <c r="BZ82" s="223"/>
      <c r="CA82" s="219"/>
      <c r="CB82" s="223"/>
      <c r="CD82" s="223"/>
      <c r="CE82" s="223"/>
      <c r="CF82" s="219"/>
      <c r="CG82" s="223"/>
      <c r="CI82" s="223"/>
      <c r="CJ82" s="223"/>
      <c r="CK82" s="219"/>
      <c r="CL82" s="223"/>
      <c r="CN82" s="223"/>
      <c r="CO82" s="223"/>
      <c r="CP82" s="219">
        <f t="shared" si="44"/>
        <v>0</v>
      </c>
      <c r="CQ82" s="223"/>
      <c r="CS82" s="223"/>
      <c r="CT82" s="223"/>
      <c r="CU82" s="219"/>
      <c r="CV82" s="223"/>
      <c r="CX82" s="223"/>
      <c r="CY82" s="223"/>
      <c r="CZ82" s="219"/>
      <c r="DA82" s="223"/>
      <c r="DC82" s="223"/>
      <c r="DD82" s="223"/>
      <c r="DE82" s="219"/>
      <c r="DF82" s="223"/>
      <c r="DH82" s="223"/>
      <c r="DI82" s="223"/>
      <c r="DJ82" s="219"/>
      <c r="DK82" s="223"/>
      <c r="DM82" s="223"/>
      <c r="DN82" s="223"/>
      <c r="DO82" s="219">
        <f t="shared" si="45"/>
        <v>0</v>
      </c>
      <c r="DP82" s="223"/>
    </row>
    <row r="83" spans="1:120" hidden="1">
      <c r="A83" s="218"/>
      <c r="B83" s="218"/>
      <c r="D83" s="222"/>
      <c r="E83" s="223"/>
      <c r="F83" s="223"/>
      <c r="G83" s="223"/>
      <c r="H83" s="223"/>
      <c r="I83" s="237"/>
      <c r="L83" s="237"/>
      <c r="M83" s="223"/>
      <c r="N83" s="223"/>
      <c r="O83" s="219">
        <f t="shared" si="41"/>
        <v>0</v>
      </c>
      <c r="P83" s="223"/>
      <c r="R83" s="223"/>
      <c r="S83" s="223"/>
      <c r="T83" s="219"/>
      <c r="U83" s="223"/>
      <c r="W83" s="223"/>
      <c r="X83" s="223"/>
      <c r="Y83" s="219"/>
      <c r="Z83" s="223"/>
      <c r="AB83" s="223"/>
      <c r="AC83" s="223"/>
      <c r="AD83" s="219"/>
      <c r="AE83" s="223"/>
      <c r="AG83" s="223"/>
      <c r="AH83" s="223"/>
      <c r="AI83" s="219"/>
      <c r="AJ83" s="223"/>
      <c r="AO83" s="223"/>
      <c r="AP83" s="223"/>
      <c r="AQ83" s="219">
        <f t="shared" si="42"/>
        <v>0</v>
      </c>
      <c r="AR83" s="223"/>
      <c r="AS83" s="196"/>
      <c r="AT83" s="223"/>
      <c r="AU83" s="223"/>
      <c r="AV83" s="219"/>
      <c r="AW83" s="223"/>
      <c r="AY83" s="223"/>
      <c r="AZ83" s="223"/>
      <c r="BA83" s="219"/>
      <c r="BB83" s="223"/>
      <c r="BD83" s="223"/>
      <c r="BE83" s="223"/>
      <c r="BF83" s="219"/>
      <c r="BG83" s="223"/>
      <c r="BI83" s="223"/>
      <c r="BJ83" s="223"/>
      <c r="BK83" s="219"/>
      <c r="BL83" s="223"/>
      <c r="BO83" s="223"/>
      <c r="BP83" s="223"/>
      <c r="BQ83" s="219">
        <f t="shared" si="43"/>
        <v>0</v>
      </c>
      <c r="BR83" s="223"/>
      <c r="BS83" s="196"/>
      <c r="BT83" s="223"/>
      <c r="BU83" s="223"/>
      <c r="BV83" s="219"/>
      <c r="BW83" s="223"/>
      <c r="BY83" s="223"/>
      <c r="BZ83" s="223"/>
      <c r="CA83" s="219"/>
      <c r="CB83" s="223"/>
      <c r="CD83" s="223"/>
      <c r="CE83" s="223"/>
      <c r="CF83" s="219"/>
      <c r="CG83" s="223"/>
      <c r="CI83" s="223"/>
      <c r="CJ83" s="223"/>
      <c r="CK83" s="219"/>
      <c r="CL83" s="223"/>
      <c r="CN83" s="223"/>
      <c r="CO83" s="223"/>
      <c r="CP83" s="219">
        <f t="shared" si="44"/>
        <v>0</v>
      </c>
      <c r="CQ83" s="223"/>
      <c r="CS83" s="223"/>
      <c r="CT83" s="223"/>
      <c r="CU83" s="219"/>
      <c r="CV83" s="223"/>
      <c r="CX83" s="223"/>
      <c r="CY83" s="223"/>
      <c r="CZ83" s="219"/>
      <c r="DA83" s="223"/>
      <c r="DC83" s="223"/>
      <c r="DD83" s="223"/>
      <c r="DE83" s="219"/>
      <c r="DF83" s="223"/>
      <c r="DH83" s="223"/>
      <c r="DI83" s="223"/>
      <c r="DJ83" s="219"/>
      <c r="DK83" s="223"/>
      <c r="DM83" s="223"/>
      <c r="DN83" s="223"/>
      <c r="DO83" s="219">
        <f t="shared" si="45"/>
        <v>0</v>
      </c>
      <c r="DP83" s="223"/>
    </row>
    <row r="84" spans="1:120" hidden="1">
      <c r="A84" s="218"/>
      <c r="B84" s="218"/>
      <c r="D84" s="222"/>
      <c r="E84" s="223"/>
      <c r="F84" s="223"/>
      <c r="G84" s="223"/>
      <c r="H84" s="223"/>
      <c r="I84" s="237"/>
      <c r="L84" s="237"/>
      <c r="M84" s="223"/>
      <c r="N84" s="223"/>
      <c r="O84" s="219">
        <f t="shared" si="41"/>
        <v>0</v>
      </c>
      <c r="P84" s="223"/>
      <c r="R84" s="223"/>
      <c r="S84" s="223"/>
      <c r="T84" s="219"/>
      <c r="U84" s="223"/>
      <c r="W84" s="223"/>
      <c r="X84" s="223"/>
      <c r="Y84" s="219"/>
      <c r="Z84" s="223"/>
      <c r="AB84" s="223"/>
      <c r="AC84" s="223"/>
      <c r="AD84" s="219"/>
      <c r="AE84" s="223"/>
      <c r="AG84" s="223"/>
      <c r="AH84" s="223"/>
      <c r="AI84" s="219"/>
      <c r="AJ84" s="223"/>
      <c r="AO84" s="223"/>
      <c r="AP84" s="223"/>
      <c r="AQ84" s="219">
        <f t="shared" si="42"/>
        <v>0</v>
      </c>
      <c r="AR84" s="223"/>
      <c r="AS84" s="196"/>
      <c r="AT84" s="223"/>
      <c r="AU84" s="223"/>
      <c r="AV84" s="219"/>
      <c r="AW84" s="223"/>
      <c r="AY84" s="223"/>
      <c r="AZ84" s="223"/>
      <c r="BA84" s="219"/>
      <c r="BB84" s="223"/>
      <c r="BD84" s="223"/>
      <c r="BE84" s="223"/>
      <c r="BF84" s="219"/>
      <c r="BG84" s="223"/>
      <c r="BI84" s="223"/>
      <c r="BJ84" s="223"/>
      <c r="BK84" s="219"/>
      <c r="BL84" s="223"/>
      <c r="BO84" s="223"/>
      <c r="BP84" s="223"/>
      <c r="BQ84" s="219">
        <f t="shared" si="43"/>
        <v>0</v>
      </c>
      <c r="BR84" s="223"/>
      <c r="BS84" s="196"/>
      <c r="BT84" s="223"/>
      <c r="BU84" s="223"/>
      <c r="BV84" s="219"/>
      <c r="BW84" s="223"/>
      <c r="BY84" s="223"/>
      <c r="BZ84" s="223"/>
      <c r="CA84" s="219"/>
      <c r="CB84" s="223"/>
      <c r="CD84" s="223"/>
      <c r="CE84" s="223"/>
      <c r="CF84" s="219"/>
      <c r="CG84" s="223"/>
      <c r="CI84" s="223"/>
      <c r="CJ84" s="223"/>
      <c r="CK84" s="219"/>
      <c r="CL84" s="223"/>
      <c r="CN84" s="223"/>
      <c r="CO84" s="223"/>
      <c r="CP84" s="219">
        <f t="shared" si="44"/>
        <v>0</v>
      </c>
      <c r="CQ84" s="223"/>
      <c r="CS84" s="223"/>
      <c r="CT84" s="223"/>
      <c r="CU84" s="219"/>
      <c r="CV84" s="223"/>
      <c r="CX84" s="223"/>
      <c r="CY84" s="223"/>
      <c r="CZ84" s="219"/>
      <c r="DA84" s="223"/>
      <c r="DC84" s="223"/>
      <c r="DD84" s="223"/>
      <c r="DE84" s="219"/>
      <c r="DF84" s="223"/>
      <c r="DH84" s="223"/>
      <c r="DI84" s="223"/>
      <c r="DJ84" s="219"/>
      <c r="DK84" s="223"/>
      <c r="DM84" s="223"/>
      <c r="DN84" s="223"/>
      <c r="DO84" s="219">
        <f t="shared" si="45"/>
        <v>0</v>
      </c>
      <c r="DP84" s="223"/>
    </row>
    <row r="85" spans="1:120" hidden="1">
      <c r="A85" s="218"/>
      <c r="B85" s="218"/>
      <c r="D85" s="222"/>
      <c r="E85" s="223"/>
      <c r="F85" s="223"/>
      <c r="G85" s="223"/>
      <c r="H85" s="223"/>
      <c r="I85" s="237"/>
      <c r="L85" s="237"/>
      <c r="M85" s="223"/>
      <c r="N85" s="223"/>
      <c r="O85" s="219">
        <f t="shared" si="41"/>
        <v>0</v>
      </c>
      <c r="P85" s="223"/>
      <c r="R85" s="223"/>
      <c r="S85" s="223"/>
      <c r="T85" s="219"/>
      <c r="U85" s="223"/>
      <c r="W85" s="223"/>
      <c r="X85" s="223"/>
      <c r="Y85" s="219"/>
      <c r="Z85" s="223"/>
      <c r="AB85" s="223"/>
      <c r="AC85" s="223"/>
      <c r="AD85" s="219"/>
      <c r="AE85" s="223"/>
      <c r="AG85" s="223"/>
      <c r="AH85" s="223"/>
      <c r="AI85" s="219"/>
      <c r="AJ85" s="223"/>
      <c r="AO85" s="223"/>
      <c r="AP85" s="223"/>
      <c r="AQ85" s="219">
        <f t="shared" si="42"/>
        <v>0</v>
      </c>
      <c r="AR85" s="223"/>
      <c r="AS85" s="196"/>
      <c r="AT85" s="223"/>
      <c r="AU85" s="223"/>
      <c r="AV85" s="219"/>
      <c r="AW85" s="223"/>
      <c r="AY85" s="223"/>
      <c r="AZ85" s="223"/>
      <c r="BA85" s="219"/>
      <c r="BB85" s="223"/>
      <c r="BD85" s="223"/>
      <c r="BE85" s="223"/>
      <c r="BF85" s="219"/>
      <c r="BG85" s="223"/>
      <c r="BI85" s="223"/>
      <c r="BJ85" s="223"/>
      <c r="BK85" s="219"/>
      <c r="BL85" s="223"/>
      <c r="BO85" s="223"/>
      <c r="BP85" s="223"/>
      <c r="BQ85" s="219">
        <f t="shared" si="43"/>
        <v>0</v>
      </c>
      <c r="BR85" s="223"/>
      <c r="BS85" s="196"/>
      <c r="BT85" s="223"/>
      <c r="BU85" s="223"/>
      <c r="BV85" s="219"/>
      <c r="BW85" s="223"/>
      <c r="BY85" s="223"/>
      <c r="BZ85" s="223"/>
      <c r="CA85" s="219"/>
      <c r="CB85" s="223"/>
      <c r="CD85" s="223"/>
      <c r="CE85" s="223"/>
      <c r="CF85" s="219"/>
      <c r="CG85" s="223"/>
      <c r="CI85" s="223"/>
      <c r="CJ85" s="223"/>
      <c r="CK85" s="219"/>
      <c r="CL85" s="223"/>
      <c r="CN85" s="223"/>
      <c r="CO85" s="223"/>
      <c r="CP85" s="219">
        <f t="shared" si="44"/>
        <v>0</v>
      </c>
      <c r="CQ85" s="223"/>
      <c r="CS85" s="223"/>
      <c r="CT85" s="223"/>
      <c r="CU85" s="219"/>
      <c r="CV85" s="223"/>
      <c r="CX85" s="223"/>
      <c r="CY85" s="223"/>
      <c r="CZ85" s="219"/>
      <c r="DA85" s="223"/>
      <c r="DC85" s="223"/>
      <c r="DD85" s="223"/>
      <c r="DE85" s="219"/>
      <c r="DF85" s="223"/>
      <c r="DH85" s="223"/>
      <c r="DI85" s="223"/>
      <c r="DJ85" s="219"/>
      <c r="DK85" s="223"/>
      <c r="DM85" s="223"/>
      <c r="DN85" s="223"/>
      <c r="DO85" s="219">
        <f t="shared" si="45"/>
        <v>0</v>
      </c>
      <c r="DP85" s="223"/>
    </row>
    <row r="86" spans="1:120" hidden="1">
      <c r="A86" s="218"/>
      <c r="B86" s="218"/>
      <c r="D86" s="222"/>
      <c r="E86" s="223"/>
      <c r="F86" s="223"/>
      <c r="G86" s="223"/>
      <c r="H86" s="223"/>
      <c r="I86" s="237"/>
      <c r="L86" s="237"/>
      <c r="M86" s="223"/>
      <c r="N86" s="223"/>
      <c r="O86" s="219">
        <f t="shared" si="41"/>
        <v>0</v>
      </c>
      <c r="P86" s="223"/>
      <c r="R86" s="223"/>
      <c r="S86" s="223"/>
      <c r="T86" s="219"/>
      <c r="U86" s="223"/>
      <c r="W86" s="223"/>
      <c r="X86" s="223"/>
      <c r="Y86" s="219"/>
      <c r="Z86" s="223"/>
      <c r="AB86" s="223"/>
      <c r="AC86" s="223"/>
      <c r="AD86" s="219"/>
      <c r="AE86" s="223"/>
      <c r="AG86" s="223"/>
      <c r="AH86" s="223"/>
      <c r="AI86" s="219"/>
      <c r="AJ86" s="223"/>
      <c r="AO86" s="223"/>
      <c r="AP86" s="223"/>
      <c r="AQ86" s="219">
        <f t="shared" si="42"/>
        <v>0</v>
      </c>
      <c r="AR86" s="223"/>
      <c r="AS86" s="196"/>
      <c r="AT86" s="223"/>
      <c r="AU86" s="223"/>
      <c r="AV86" s="219"/>
      <c r="AW86" s="223"/>
      <c r="AY86" s="223"/>
      <c r="AZ86" s="223"/>
      <c r="BA86" s="219"/>
      <c r="BB86" s="223"/>
      <c r="BD86" s="223"/>
      <c r="BE86" s="223"/>
      <c r="BF86" s="219"/>
      <c r="BG86" s="223"/>
      <c r="BI86" s="223"/>
      <c r="BJ86" s="223"/>
      <c r="BK86" s="219"/>
      <c r="BL86" s="223"/>
      <c r="BO86" s="223"/>
      <c r="BP86" s="223"/>
      <c r="BQ86" s="219">
        <f t="shared" si="43"/>
        <v>0</v>
      </c>
      <c r="BR86" s="223"/>
      <c r="BS86" s="196"/>
      <c r="BT86" s="223"/>
      <c r="BU86" s="223"/>
      <c r="BV86" s="219"/>
      <c r="BW86" s="223"/>
      <c r="BY86" s="223"/>
      <c r="BZ86" s="223"/>
      <c r="CA86" s="219"/>
      <c r="CB86" s="223"/>
      <c r="CD86" s="223"/>
      <c r="CE86" s="223"/>
      <c r="CF86" s="219"/>
      <c r="CG86" s="223"/>
      <c r="CI86" s="223"/>
      <c r="CJ86" s="223"/>
      <c r="CK86" s="219"/>
      <c r="CL86" s="223"/>
      <c r="CN86" s="223"/>
      <c r="CO86" s="223"/>
      <c r="CP86" s="219">
        <f t="shared" si="44"/>
        <v>0</v>
      </c>
      <c r="CQ86" s="223"/>
      <c r="CS86" s="223"/>
      <c r="CT86" s="223"/>
      <c r="CU86" s="219"/>
      <c r="CV86" s="223"/>
      <c r="CX86" s="223"/>
      <c r="CY86" s="223"/>
      <c r="CZ86" s="219"/>
      <c r="DA86" s="223"/>
      <c r="DC86" s="223"/>
      <c r="DD86" s="223"/>
      <c r="DE86" s="219"/>
      <c r="DF86" s="223"/>
      <c r="DH86" s="223"/>
      <c r="DI86" s="223"/>
      <c r="DJ86" s="219"/>
      <c r="DK86" s="223"/>
      <c r="DM86" s="223"/>
      <c r="DN86" s="223"/>
      <c r="DO86" s="219">
        <f t="shared" si="45"/>
        <v>0</v>
      </c>
      <c r="DP86" s="223"/>
    </row>
    <row r="87" spans="1:120" hidden="1">
      <c r="A87" s="218"/>
      <c r="B87" s="218"/>
      <c r="D87" s="222"/>
      <c r="E87" s="223"/>
      <c r="F87" s="223"/>
      <c r="G87" s="223"/>
      <c r="H87" s="223"/>
      <c r="I87" s="237"/>
      <c r="L87" s="237"/>
      <c r="M87" s="223"/>
      <c r="N87" s="223"/>
      <c r="O87" s="219">
        <f t="shared" si="41"/>
        <v>0</v>
      </c>
      <c r="P87" s="223"/>
      <c r="R87" s="223"/>
      <c r="S87" s="223"/>
      <c r="T87" s="219"/>
      <c r="U87" s="223"/>
      <c r="W87" s="223"/>
      <c r="X87" s="223"/>
      <c r="Y87" s="219"/>
      <c r="Z87" s="223"/>
      <c r="AB87" s="223"/>
      <c r="AC87" s="223"/>
      <c r="AD87" s="219"/>
      <c r="AE87" s="223"/>
      <c r="AG87" s="223"/>
      <c r="AH87" s="223"/>
      <c r="AI87" s="219"/>
      <c r="AJ87" s="223"/>
      <c r="AO87" s="223"/>
      <c r="AP87" s="223"/>
      <c r="AQ87" s="219">
        <f t="shared" si="42"/>
        <v>0</v>
      </c>
      <c r="AR87" s="223"/>
      <c r="AS87" s="196"/>
      <c r="AT87" s="223"/>
      <c r="AU87" s="223"/>
      <c r="AV87" s="219"/>
      <c r="AW87" s="223"/>
      <c r="AY87" s="223"/>
      <c r="AZ87" s="223"/>
      <c r="BA87" s="219"/>
      <c r="BB87" s="223"/>
      <c r="BD87" s="223"/>
      <c r="BE87" s="223"/>
      <c r="BF87" s="219"/>
      <c r="BG87" s="223"/>
      <c r="BI87" s="223"/>
      <c r="BJ87" s="223"/>
      <c r="BK87" s="219"/>
      <c r="BL87" s="223"/>
      <c r="BO87" s="223"/>
      <c r="BP87" s="223"/>
      <c r="BQ87" s="219">
        <f t="shared" si="43"/>
        <v>0</v>
      </c>
      <c r="BR87" s="223"/>
      <c r="BS87" s="196"/>
      <c r="BT87" s="223"/>
      <c r="BU87" s="223"/>
      <c r="BV87" s="219"/>
      <c r="BW87" s="223"/>
      <c r="BY87" s="223"/>
      <c r="BZ87" s="223"/>
      <c r="CA87" s="219"/>
      <c r="CB87" s="223"/>
      <c r="CD87" s="223"/>
      <c r="CE87" s="223"/>
      <c r="CF87" s="219"/>
      <c r="CG87" s="223"/>
      <c r="CI87" s="223"/>
      <c r="CJ87" s="223"/>
      <c r="CK87" s="219"/>
      <c r="CL87" s="223"/>
      <c r="CN87" s="414"/>
      <c r="CO87" s="414"/>
      <c r="CP87" s="219">
        <f t="shared" si="44"/>
        <v>0</v>
      </c>
      <c r="CQ87" s="414"/>
      <c r="CS87" s="223"/>
      <c r="CT87" s="223"/>
      <c r="CU87" s="219"/>
      <c r="CV87" s="223"/>
      <c r="CX87" s="223"/>
      <c r="CY87" s="223"/>
      <c r="CZ87" s="219"/>
      <c r="DA87" s="223"/>
      <c r="DC87" s="223"/>
      <c r="DD87" s="223"/>
      <c r="DE87" s="219"/>
      <c r="DF87" s="223"/>
      <c r="DH87" s="223"/>
      <c r="DI87" s="223"/>
      <c r="DJ87" s="219"/>
      <c r="DK87" s="223"/>
      <c r="DM87" s="414"/>
      <c r="DN87" s="414"/>
      <c r="DO87" s="219">
        <f t="shared" si="45"/>
        <v>0</v>
      </c>
      <c r="DP87" s="414"/>
    </row>
    <row r="88" spans="1:120" s="196" customFormat="1">
      <c r="D88" s="205"/>
      <c r="M88" s="237"/>
      <c r="N88" s="237"/>
      <c r="O88" s="237"/>
      <c r="P88" s="237"/>
      <c r="R88" s="237"/>
      <c r="S88" s="237"/>
      <c r="T88" s="237"/>
      <c r="U88" s="237"/>
      <c r="W88" s="237"/>
      <c r="X88" s="237"/>
      <c r="Y88" s="237"/>
      <c r="Z88" s="237"/>
      <c r="AB88" s="237"/>
      <c r="AC88" s="237"/>
      <c r="AD88" s="237"/>
      <c r="AE88" s="237"/>
      <c r="AG88" s="237"/>
      <c r="AH88" s="237"/>
      <c r="AI88" s="237"/>
      <c r="AJ88" s="237"/>
      <c r="AM88" s="309"/>
      <c r="AO88" s="237"/>
      <c r="AP88" s="237"/>
      <c r="AQ88" s="237"/>
      <c r="AR88" s="237"/>
      <c r="AT88" s="237"/>
      <c r="AU88" s="237"/>
      <c r="AV88" s="237"/>
      <c r="AW88" s="237"/>
      <c r="AY88" s="237"/>
      <c r="AZ88" s="237"/>
      <c r="BA88" s="237"/>
      <c r="BB88" s="237"/>
      <c r="BD88" s="237"/>
      <c r="BE88" s="237"/>
      <c r="BF88" s="237"/>
      <c r="BG88" s="237"/>
      <c r="BI88" s="237"/>
      <c r="BJ88" s="237"/>
      <c r="BK88" s="237"/>
      <c r="BL88" s="237"/>
      <c r="BO88" s="237"/>
      <c r="BP88" s="237"/>
      <c r="BQ88" s="237"/>
      <c r="BR88" s="237"/>
      <c r="BT88" s="237"/>
      <c r="BU88" s="237"/>
      <c r="BV88" s="237"/>
      <c r="BW88" s="237"/>
      <c r="BY88" s="237"/>
      <c r="BZ88" s="237"/>
      <c r="CA88" s="237"/>
      <c r="CB88" s="237"/>
      <c r="CD88" s="237"/>
      <c r="CE88" s="237"/>
      <c r="CF88" s="237"/>
      <c r="CG88" s="237"/>
      <c r="CI88" s="237"/>
      <c r="CJ88" s="237"/>
      <c r="CK88" s="237"/>
      <c r="CL88" s="237"/>
      <c r="CN88" s="237"/>
      <c r="CO88" s="237"/>
      <c r="CP88" s="237"/>
      <c r="CQ88" s="237"/>
      <c r="CS88" s="237"/>
      <c r="CT88" s="237"/>
      <c r="CU88" s="237"/>
      <c r="CV88" s="237"/>
      <c r="CX88" s="237"/>
      <c r="CY88" s="237"/>
      <c r="CZ88" s="237"/>
      <c r="DA88" s="237"/>
      <c r="DC88" s="237"/>
      <c r="DD88" s="237"/>
      <c r="DE88" s="237"/>
      <c r="DF88" s="237"/>
      <c r="DH88" s="237"/>
      <c r="DI88" s="237"/>
      <c r="DJ88" s="237"/>
      <c r="DK88" s="237"/>
      <c r="DM88" s="237"/>
      <c r="DN88" s="237"/>
      <c r="DO88" s="237"/>
      <c r="DP88" s="237"/>
    </row>
    <row r="89" spans="1:120" s="235" customFormat="1" ht="28.9">
      <c r="A89" s="206" t="s">
        <v>130</v>
      </c>
      <c r="B89" s="207" t="s">
        <v>50</v>
      </c>
      <c r="C89" s="208"/>
      <c r="D89" s="224"/>
      <c r="E89" s="225"/>
      <c r="F89" s="225"/>
      <c r="G89" s="225"/>
      <c r="H89" s="225"/>
      <c r="I89" s="208"/>
      <c r="L89" s="208"/>
      <c r="M89" s="225"/>
      <c r="N89" s="225"/>
      <c r="O89" s="225"/>
      <c r="P89" s="225"/>
      <c r="Q89" s="208"/>
      <c r="R89" s="225"/>
      <c r="S89" s="225"/>
      <c r="T89" s="225"/>
      <c r="U89" s="225"/>
      <c r="V89" s="208"/>
      <c r="W89" s="225"/>
      <c r="X89" s="225"/>
      <c r="Y89" s="225"/>
      <c r="Z89" s="225"/>
      <c r="AA89" s="208"/>
      <c r="AB89" s="225"/>
      <c r="AC89" s="225"/>
      <c r="AD89" s="225"/>
      <c r="AE89" s="225"/>
      <c r="AG89" s="225"/>
      <c r="AH89" s="225"/>
      <c r="AI89" s="225"/>
      <c r="AJ89" s="225"/>
      <c r="AM89" s="310"/>
      <c r="AO89" s="225"/>
      <c r="AP89" s="225"/>
      <c r="AQ89" s="225"/>
      <c r="AR89" s="225"/>
      <c r="AS89" s="208"/>
      <c r="AT89" s="225"/>
      <c r="AU89" s="225"/>
      <c r="AV89" s="225"/>
      <c r="AW89" s="225"/>
      <c r="AX89" s="208"/>
      <c r="AY89" s="225"/>
      <c r="AZ89" s="225"/>
      <c r="BA89" s="225"/>
      <c r="BB89" s="225"/>
      <c r="BC89" s="208"/>
      <c r="BD89" s="225"/>
      <c r="BE89" s="225"/>
      <c r="BF89" s="225"/>
      <c r="BG89" s="225"/>
      <c r="BI89" s="225"/>
      <c r="BJ89" s="225"/>
      <c r="BK89" s="225"/>
      <c r="BL89" s="225"/>
      <c r="BO89" s="225"/>
      <c r="BP89" s="225"/>
      <c r="BQ89" s="225"/>
      <c r="BR89" s="225"/>
      <c r="BS89" s="208"/>
      <c r="BT89" s="225"/>
      <c r="BU89" s="225"/>
      <c r="BV89" s="225"/>
      <c r="BW89" s="225"/>
      <c r="BX89" s="208"/>
      <c r="BY89" s="225"/>
      <c r="BZ89" s="225"/>
      <c r="CA89" s="225"/>
      <c r="CB89" s="225"/>
      <c r="CC89" s="208"/>
      <c r="CD89" s="225"/>
      <c r="CE89" s="225"/>
      <c r="CF89" s="225"/>
      <c r="CG89" s="225"/>
      <c r="CI89" s="225"/>
      <c r="CJ89" s="225"/>
      <c r="CK89" s="225"/>
      <c r="CL89" s="225"/>
      <c r="CN89" s="225"/>
      <c r="CO89" s="225"/>
      <c r="CP89" s="225"/>
      <c r="CQ89" s="225"/>
      <c r="CS89" s="225"/>
      <c r="CT89" s="225"/>
      <c r="CU89" s="225"/>
      <c r="CV89" s="225"/>
      <c r="CW89" s="208"/>
      <c r="CX89" s="225"/>
      <c r="CY89" s="225"/>
      <c r="CZ89" s="225"/>
      <c r="DA89" s="225"/>
      <c r="DB89" s="208"/>
      <c r="DC89" s="225"/>
      <c r="DD89" s="225"/>
      <c r="DE89" s="225"/>
      <c r="DF89" s="225"/>
      <c r="DH89" s="225"/>
      <c r="DI89" s="225"/>
      <c r="DJ89" s="225"/>
      <c r="DK89" s="225"/>
      <c r="DM89" s="225"/>
      <c r="DN89" s="225"/>
      <c r="DO89" s="225"/>
      <c r="DP89" s="225"/>
    </row>
    <row r="90" spans="1:120">
      <c r="A90" s="218" t="s">
        <v>131</v>
      </c>
      <c r="B90" s="218"/>
      <c r="D90" s="314"/>
      <c r="E90" s="218"/>
      <c r="F90" s="218"/>
      <c r="G90" s="218"/>
      <c r="H90" s="218"/>
      <c r="M90" s="219">
        <f t="shared" ref="M90:N93" si="46">SUM(R90,W90,AB90,AG90)</f>
        <v>8</v>
      </c>
      <c r="N90" s="219">
        <f>SUM(S90,X90,AC90,AH90)</f>
        <v>0</v>
      </c>
      <c r="O90" s="223"/>
      <c r="P90" s="219">
        <f t="shared" ref="P90:P93" si="47">SUM(U90,Z90,AE90,AJ90)</f>
        <v>0</v>
      </c>
      <c r="R90" s="219">
        <v>8</v>
      </c>
      <c r="S90" s="219"/>
      <c r="T90" s="223"/>
      <c r="U90" s="219"/>
      <c r="W90" s="219"/>
      <c r="X90" s="219"/>
      <c r="Y90" s="223"/>
      <c r="Z90" s="219"/>
      <c r="AB90" s="219"/>
      <c r="AC90" s="219"/>
      <c r="AD90" s="223"/>
      <c r="AE90" s="219"/>
      <c r="AG90" s="219"/>
      <c r="AH90" s="219"/>
      <c r="AI90" s="223"/>
      <c r="AJ90" s="219"/>
      <c r="AO90" s="219">
        <f t="shared" ref="AO90:AO92" si="48">SUM(AT90,AY90,BD90,BI90)</f>
        <v>0</v>
      </c>
      <c r="AP90" s="219">
        <f>SUM(AU90,AZ90,BE90,BJ90)</f>
        <v>0</v>
      </c>
      <c r="AQ90" s="223"/>
      <c r="AR90" s="219">
        <f t="shared" ref="AR90:AR93" si="49">SUM(AW90,BB90,BG90,BL90)</f>
        <v>0</v>
      </c>
      <c r="AS90" s="196"/>
      <c r="AT90" s="219"/>
      <c r="AU90" s="219"/>
      <c r="AV90" s="223"/>
      <c r="AW90" s="219"/>
      <c r="AY90" s="219"/>
      <c r="AZ90" s="219"/>
      <c r="BA90" s="223"/>
      <c r="BB90" s="219"/>
      <c r="BD90" s="219"/>
      <c r="BE90" s="219"/>
      <c r="BF90" s="223"/>
      <c r="BG90" s="219"/>
      <c r="BI90" s="219"/>
      <c r="BJ90" s="219"/>
      <c r="BK90" s="223"/>
      <c r="BL90" s="219"/>
      <c r="BO90" s="219">
        <f t="shared" ref="BO90:BO93" si="50">SUM(BT90,BY90,CD90,CI90)</f>
        <v>0</v>
      </c>
      <c r="BP90" s="219">
        <f>SUM(BU90,BZ90,CE90,CJ90)</f>
        <v>0</v>
      </c>
      <c r="BQ90" s="223"/>
      <c r="BR90" s="219">
        <f t="shared" ref="BR90:BR93" si="51">SUM(BW90,CB90,CG90,CL90)</f>
        <v>0</v>
      </c>
      <c r="BS90" s="196"/>
      <c r="BT90" s="219"/>
      <c r="BU90" s="219"/>
      <c r="BV90" s="223"/>
      <c r="BW90" s="219"/>
      <c r="BY90" s="219"/>
      <c r="BZ90" s="219"/>
      <c r="CA90" s="223"/>
      <c r="CB90" s="219"/>
      <c r="CD90" s="219"/>
      <c r="CE90" s="219"/>
      <c r="CF90" s="223"/>
      <c r="CG90" s="219"/>
      <c r="CI90" s="219"/>
      <c r="CJ90" s="219"/>
      <c r="CK90" s="223"/>
      <c r="CL90" s="219"/>
      <c r="CN90" s="219">
        <f>SUM(CS90,CX90,DC90,DH90)</f>
        <v>0</v>
      </c>
      <c r="CO90" s="219">
        <f>SUM(CT90,CY90,DD90,DI90)</f>
        <v>0</v>
      </c>
      <c r="CP90" s="223"/>
      <c r="CQ90" s="219">
        <f>SUM(CV90,DA90,DF90,DK90)</f>
        <v>0</v>
      </c>
      <c r="CS90" s="219"/>
      <c r="CT90" s="219"/>
      <c r="CU90" s="223"/>
      <c r="CV90" s="219"/>
      <c r="CX90" s="219"/>
      <c r="CY90" s="219"/>
      <c r="CZ90" s="223"/>
      <c r="DA90" s="219"/>
      <c r="DC90" s="219"/>
      <c r="DD90" s="219"/>
      <c r="DE90" s="223"/>
      <c r="DF90" s="219"/>
      <c r="DH90" s="219"/>
      <c r="DI90" s="219"/>
      <c r="DJ90" s="223"/>
      <c r="DK90" s="219"/>
      <c r="DM90" s="219">
        <f>SUM(M90,AO90,BO90,CN90)</f>
        <v>8</v>
      </c>
      <c r="DN90" s="219">
        <f>SUM(N90,AP90,BP90,CO90)</f>
        <v>0</v>
      </c>
      <c r="DO90" s="223"/>
      <c r="DP90" s="219">
        <f>SUM(P90,AR90,BR90,CQ90)</f>
        <v>0</v>
      </c>
    </row>
    <row r="91" spans="1:120">
      <c r="A91" s="218" t="s">
        <v>132</v>
      </c>
      <c r="B91" s="218"/>
      <c r="D91" s="314"/>
      <c r="E91" s="218"/>
      <c r="F91" s="218"/>
      <c r="G91" s="218"/>
      <c r="H91" s="218"/>
      <c r="M91" s="219">
        <v>8</v>
      </c>
      <c r="N91" s="219"/>
      <c r="O91" s="223"/>
      <c r="P91" s="219"/>
      <c r="R91" s="219"/>
      <c r="S91" s="219"/>
      <c r="T91" s="223"/>
      <c r="U91" s="219"/>
      <c r="W91" s="219"/>
      <c r="X91" s="219"/>
      <c r="Y91" s="223"/>
      <c r="Z91" s="219"/>
      <c r="AB91" s="219"/>
      <c r="AC91" s="219"/>
      <c r="AD91" s="223"/>
      <c r="AE91" s="219"/>
      <c r="AG91" s="219"/>
      <c r="AH91" s="219"/>
      <c r="AI91" s="223"/>
      <c r="AJ91" s="219"/>
      <c r="AO91" s="219"/>
      <c r="AP91" s="219"/>
      <c r="AQ91" s="223"/>
      <c r="AR91" s="219"/>
      <c r="AS91" s="196"/>
      <c r="AT91" s="219"/>
      <c r="AU91" s="219"/>
      <c r="AV91" s="223"/>
      <c r="AW91" s="219"/>
      <c r="AY91" s="219"/>
      <c r="AZ91" s="219"/>
      <c r="BA91" s="223"/>
      <c r="BB91" s="219"/>
      <c r="BD91" s="219"/>
      <c r="BE91" s="219"/>
      <c r="BF91" s="223"/>
      <c r="BG91" s="219"/>
      <c r="BI91" s="219">
        <v>8</v>
      </c>
      <c r="BJ91" s="219"/>
      <c r="BK91" s="223"/>
      <c r="BL91" s="219"/>
      <c r="BO91" s="219"/>
      <c r="BP91" s="219"/>
      <c r="BQ91" s="223"/>
      <c r="BR91" s="219"/>
      <c r="BS91" s="196"/>
      <c r="BT91" s="219"/>
      <c r="BU91" s="219"/>
      <c r="BV91" s="223"/>
      <c r="BW91" s="219"/>
      <c r="BY91" s="219"/>
      <c r="BZ91" s="219"/>
      <c r="CA91" s="223"/>
      <c r="CB91" s="219"/>
      <c r="CD91" s="219"/>
      <c r="CE91" s="219"/>
      <c r="CF91" s="223"/>
      <c r="CG91" s="219"/>
      <c r="CI91" s="219"/>
      <c r="CJ91" s="219"/>
      <c r="CK91" s="223"/>
      <c r="CL91" s="219"/>
      <c r="CN91" s="219"/>
      <c r="CO91" s="219"/>
      <c r="CP91" s="223"/>
      <c r="CQ91" s="219"/>
      <c r="CS91" s="219"/>
      <c r="CT91" s="219"/>
      <c r="CU91" s="223"/>
      <c r="CV91" s="219"/>
      <c r="CX91" s="219"/>
      <c r="CY91" s="219"/>
      <c r="CZ91" s="223"/>
      <c r="DA91" s="219"/>
      <c r="DC91" s="219"/>
      <c r="DD91" s="219"/>
      <c r="DE91" s="223"/>
      <c r="DF91" s="219"/>
      <c r="DH91" s="219"/>
      <c r="DI91" s="219"/>
      <c r="DJ91" s="223"/>
      <c r="DK91" s="219"/>
      <c r="DM91" s="219"/>
      <c r="DN91" s="219"/>
      <c r="DO91" s="223"/>
      <c r="DP91" s="219"/>
    </row>
    <row r="92" spans="1:120">
      <c r="A92" s="218" t="s">
        <v>133</v>
      </c>
      <c r="B92" s="218"/>
      <c r="D92" s="314"/>
      <c r="E92" s="218"/>
      <c r="F92" s="218"/>
      <c r="G92" s="218"/>
      <c r="H92" s="218"/>
      <c r="J92" s="230" t="s">
        <v>103</v>
      </c>
      <c r="K92" s="230" t="s">
        <v>94</v>
      </c>
      <c r="M92" s="219">
        <f t="shared" si="46"/>
        <v>28</v>
      </c>
      <c r="N92" s="219">
        <f t="shared" si="46"/>
        <v>0</v>
      </c>
      <c r="O92" s="223"/>
      <c r="P92" s="219">
        <f t="shared" si="47"/>
        <v>0</v>
      </c>
      <c r="R92" s="219">
        <v>11</v>
      </c>
      <c r="S92" s="219"/>
      <c r="T92" s="223"/>
      <c r="U92" s="219"/>
      <c r="W92" s="219">
        <v>12</v>
      </c>
      <c r="X92" s="219"/>
      <c r="Y92" s="223"/>
      <c r="Z92" s="219"/>
      <c r="AB92" s="219">
        <v>5</v>
      </c>
      <c r="AC92" s="219"/>
      <c r="AD92" s="223"/>
      <c r="AE92" s="219"/>
      <c r="AG92" s="219"/>
      <c r="AH92" s="219"/>
      <c r="AI92" s="223"/>
      <c r="AJ92" s="219"/>
      <c r="AL92" s="230" t="s">
        <v>103</v>
      </c>
      <c r="AM92" s="230" t="s">
        <v>94</v>
      </c>
      <c r="AO92" s="219">
        <f t="shared" si="48"/>
        <v>28</v>
      </c>
      <c r="AP92" s="219">
        <f t="shared" ref="AP92:AP93" si="52">SUM(AU92,AZ92,BE92,BJ92)</f>
        <v>0</v>
      </c>
      <c r="AQ92" s="223"/>
      <c r="AR92" s="219">
        <f t="shared" si="49"/>
        <v>0</v>
      </c>
      <c r="AS92" s="196"/>
      <c r="AT92" s="219">
        <v>11</v>
      </c>
      <c r="AU92" s="219"/>
      <c r="AV92" s="223"/>
      <c r="AW92" s="219"/>
      <c r="AY92" s="219">
        <v>12</v>
      </c>
      <c r="AZ92" s="219"/>
      <c r="BA92" s="223"/>
      <c r="BB92" s="219"/>
      <c r="BD92" s="219">
        <v>5</v>
      </c>
      <c r="BE92" s="219"/>
      <c r="BF92" s="223"/>
      <c r="BG92" s="219"/>
      <c r="BI92" s="219"/>
      <c r="BJ92" s="219"/>
      <c r="BK92" s="223"/>
      <c r="BL92" s="219"/>
      <c r="BO92" s="219">
        <f t="shared" si="50"/>
        <v>0</v>
      </c>
      <c r="BP92" s="219">
        <f t="shared" ref="BP92:BP93" si="53">SUM(BU92,BZ92,CE92,CJ92)</f>
        <v>0</v>
      </c>
      <c r="BQ92" s="223"/>
      <c r="BR92" s="219">
        <f t="shared" si="51"/>
        <v>0</v>
      </c>
      <c r="BS92" s="196"/>
      <c r="BT92" s="219"/>
      <c r="BU92" s="219"/>
      <c r="BV92" s="223"/>
      <c r="BW92" s="219"/>
      <c r="BY92" s="219"/>
      <c r="BZ92" s="219"/>
      <c r="CA92" s="223"/>
      <c r="CB92" s="219"/>
      <c r="CD92" s="219"/>
      <c r="CE92" s="219"/>
      <c r="CF92" s="223"/>
      <c r="CG92" s="219"/>
      <c r="CI92" s="219"/>
      <c r="CJ92" s="219"/>
      <c r="CK92" s="223"/>
      <c r="CL92" s="219"/>
      <c r="CN92" s="219">
        <f t="shared" ref="CN92:CN93" si="54">SUM(CS92,CX92,DC92,DH92)</f>
        <v>0</v>
      </c>
      <c r="CO92" s="219">
        <f t="shared" ref="CO92:CO93" si="55">SUM(CT92,CY92,DD92,DI92)</f>
        <v>0</v>
      </c>
      <c r="CP92" s="223"/>
      <c r="CQ92" s="219">
        <f t="shared" ref="CQ92:CQ93" si="56">SUM(CV92,DA92,DF92,DK92)</f>
        <v>0</v>
      </c>
      <c r="CS92" s="219"/>
      <c r="CT92" s="219"/>
      <c r="CU92" s="223"/>
      <c r="CV92" s="219"/>
      <c r="CX92" s="219"/>
      <c r="CY92" s="219"/>
      <c r="CZ92" s="223"/>
      <c r="DA92" s="219"/>
      <c r="DC92" s="219"/>
      <c r="DD92" s="219"/>
      <c r="DE92" s="223"/>
      <c r="DF92" s="219"/>
      <c r="DH92" s="219"/>
      <c r="DI92" s="219"/>
      <c r="DJ92" s="223"/>
      <c r="DK92" s="219"/>
      <c r="DM92" s="219">
        <f t="shared" ref="DM92:DM93" si="57">SUM(M92,AO92,BO92,CN92)</f>
        <v>56</v>
      </c>
      <c r="DN92" s="219">
        <f t="shared" ref="DN92:DN93" si="58">SUM(N92,AP92,BP92,CO92)</f>
        <v>0</v>
      </c>
      <c r="DO92" s="223"/>
      <c r="DP92" s="219">
        <f t="shared" ref="DP92:DP93" si="59">SUM(P92,AR92,BR92,CQ92)</f>
        <v>0</v>
      </c>
    </row>
    <row r="93" spans="1:120">
      <c r="A93" s="218" t="s">
        <v>134</v>
      </c>
      <c r="B93" s="218"/>
      <c r="D93" s="314"/>
      <c r="E93" s="218"/>
      <c r="F93" s="218"/>
      <c r="G93" s="218"/>
      <c r="H93" s="218"/>
      <c r="M93" s="219">
        <v>3</v>
      </c>
      <c r="N93" s="219">
        <f t="shared" si="46"/>
        <v>0</v>
      </c>
      <c r="O93" s="223"/>
      <c r="P93" s="219">
        <f t="shared" si="47"/>
        <v>0</v>
      </c>
      <c r="R93" s="219"/>
      <c r="S93" s="219"/>
      <c r="T93" s="223"/>
      <c r="U93" s="219"/>
      <c r="W93" s="219"/>
      <c r="X93" s="219"/>
      <c r="Y93" s="223"/>
      <c r="Z93" s="219"/>
      <c r="AB93" s="219"/>
      <c r="AC93" s="219"/>
      <c r="AD93" s="223"/>
      <c r="AE93" s="219"/>
      <c r="AG93" s="219"/>
      <c r="AH93" s="219"/>
      <c r="AI93" s="223"/>
      <c r="AJ93" s="219"/>
      <c r="AO93" s="219">
        <v>3</v>
      </c>
      <c r="AP93" s="219">
        <f t="shared" si="52"/>
        <v>0</v>
      </c>
      <c r="AQ93" s="223"/>
      <c r="AR93" s="219">
        <f t="shared" si="49"/>
        <v>0</v>
      </c>
      <c r="AS93" s="196"/>
      <c r="AT93" s="219"/>
      <c r="AU93" s="219"/>
      <c r="AV93" s="223"/>
      <c r="AW93" s="219"/>
      <c r="AY93" s="219"/>
      <c r="AZ93" s="219"/>
      <c r="BA93" s="223"/>
      <c r="BB93" s="219"/>
      <c r="BD93" s="219"/>
      <c r="BE93" s="219"/>
      <c r="BF93" s="223"/>
      <c r="BG93" s="219"/>
      <c r="BI93" s="219"/>
      <c r="BJ93" s="219"/>
      <c r="BK93" s="223"/>
      <c r="BL93" s="219"/>
      <c r="BO93" s="219">
        <f t="shared" si="50"/>
        <v>0</v>
      </c>
      <c r="BP93" s="219">
        <f t="shared" si="53"/>
        <v>0</v>
      </c>
      <c r="BQ93" s="223"/>
      <c r="BR93" s="219">
        <f t="shared" si="51"/>
        <v>0</v>
      </c>
      <c r="BS93" s="196"/>
      <c r="BT93" s="219"/>
      <c r="BU93" s="219"/>
      <c r="BV93" s="223"/>
      <c r="BW93" s="219"/>
      <c r="BY93" s="219"/>
      <c r="BZ93" s="219"/>
      <c r="CA93" s="223"/>
      <c r="CB93" s="219"/>
      <c r="CD93" s="219"/>
      <c r="CE93" s="219"/>
      <c r="CF93" s="223"/>
      <c r="CG93" s="219"/>
      <c r="CI93" s="219"/>
      <c r="CJ93" s="219"/>
      <c r="CK93" s="223"/>
      <c r="CL93" s="219"/>
      <c r="CN93" s="219">
        <f t="shared" si="54"/>
        <v>0</v>
      </c>
      <c r="CO93" s="219">
        <f t="shared" si="55"/>
        <v>0</v>
      </c>
      <c r="CP93" s="223"/>
      <c r="CQ93" s="219">
        <f t="shared" si="56"/>
        <v>0</v>
      </c>
      <c r="CS93" s="219"/>
      <c r="CT93" s="219"/>
      <c r="CU93" s="223"/>
      <c r="CV93" s="219"/>
      <c r="CX93" s="219"/>
      <c r="CY93" s="219"/>
      <c r="CZ93" s="223"/>
      <c r="DA93" s="219"/>
      <c r="DC93" s="219"/>
      <c r="DD93" s="219"/>
      <c r="DE93" s="223"/>
      <c r="DF93" s="219"/>
      <c r="DH93" s="219"/>
      <c r="DI93" s="219"/>
      <c r="DJ93" s="223"/>
      <c r="DK93" s="219"/>
      <c r="DM93" s="219">
        <f t="shared" si="57"/>
        <v>6</v>
      </c>
      <c r="DN93" s="219">
        <f t="shared" si="58"/>
        <v>0</v>
      </c>
      <c r="DO93" s="223"/>
      <c r="DP93" s="219">
        <f t="shared" si="59"/>
        <v>0</v>
      </c>
    </row>
    <row r="94" spans="1:120" s="196" customFormat="1">
      <c r="D94" s="205"/>
      <c r="M94" s="237"/>
      <c r="N94" s="237"/>
      <c r="O94" s="237"/>
      <c r="P94" s="237"/>
      <c r="R94" s="237"/>
      <c r="S94" s="237"/>
      <c r="T94" s="237"/>
      <c r="U94" s="237"/>
      <c r="W94" s="237"/>
      <c r="X94" s="237"/>
      <c r="Y94" s="237"/>
      <c r="Z94" s="237"/>
      <c r="AB94" s="237"/>
      <c r="AC94" s="237"/>
      <c r="AD94" s="237"/>
      <c r="AE94" s="237"/>
      <c r="AG94" s="237"/>
      <c r="AH94" s="237"/>
      <c r="AI94" s="237"/>
      <c r="AJ94" s="237"/>
      <c r="AM94" s="309"/>
      <c r="AO94" s="237"/>
      <c r="AP94" s="237"/>
      <c r="AQ94" s="237"/>
      <c r="AR94" s="237"/>
      <c r="AS94" s="237"/>
      <c r="AT94" s="237"/>
      <c r="AU94" s="237"/>
      <c r="AV94" s="237"/>
      <c r="AW94" s="237"/>
      <c r="AY94" s="237"/>
      <c r="AZ94" s="237"/>
      <c r="BA94" s="237"/>
      <c r="BB94" s="237"/>
      <c r="BD94" s="237"/>
      <c r="BE94" s="237"/>
      <c r="BF94" s="237"/>
      <c r="BG94" s="237"/>
      <c r="BI94" s="237"/>
      <c r="BJ94" s="237"/>
      <c r="BK94" s="237"/>
      <c r="BL94" s="237"/>
      <c r="BO94" s="237"/>
      <c r="BP94" s="237"/>
      <c r="BQ94" s="237"/>
      <c r="BR94" s="237"/>
      <c r="BS94" s="237"/>
      <c r="BT94" s="237"/>
      <c r="BU94" s="237"/>
      <c r="BV94" s="237"/>
      <c r="BW94" s="237"/>
      <c r="BY94" s="237"/>
      <c r="BZ94" s="237"/>
      <c r="CA94" s="237"/>
      <c r="CB94" s="237"/>
      <c r="CD94" s="237"/>
      <c r="CE94" s="237"/>
      <c r="CF94" s="237"/>
      <c r="CG94" s="237"/>
      <c r="CI94" s="237"/>
      <c r="CJ94" s="237"/>
      <c r="CK94" s="237"/>
      <c r="CL94" s="237"/>
      <c r="CN94" s="237"/>
      <c r="CO94" s="237"/>
      <c r="CP94" s="237"/>
      <c r="CQ94" s="237"/>
      <c r="CS94" s="237"/>
      <c r="CT94" s="237"/>
      <c r="CU94" s="237"/>
      <c r="CV94" s="237"/>
      <c r="CX94" s="237"/>
      <c r="CY94" s="237"/>
      <c r="CZ94" s="237"/>
      <c r="DA94" s="237"/>
      <c r="DC94" s="237"/>
      <c r="DD94" s="237"/>
      <c r="DE94" s="237"/>
      <c r="DF94" s="237"/>
      <c r="DH94" s="237"/>
      <c r="DI94" s="237"/>
      <c r="DJ94" s="237"/>
      <c r="DK94" s="237"/>
      <c r="DM94" s="237"/>
      <c r="DN94" s="237"/>
      <c r="DO94" s="237"/>
      <c r="DP94" s="237"/>
    </row>
    <row r="95" spans="1:120" s="199" customFormat="1">
      <c r="A95" s="282" t="s">
        <v>135</v>
      </c>
      <c r="B95" s="283"/>
      <c r="C95" s="204"/>
      <c r="D95" s="284"/>
      <c r="E95" s="283"/>
      <c r="F95" s="283"/>
      <c r="G95" s="283"/>
      <c r="H95" s="283"/>
      <c r="I95" s="204"/>
      <c r="J95" s="198"/>
      <c r="K95" s="198"/>
      <c r="L95" s="204"/>
      <c r="M95" s="285">
        <f>SUM(M17:M94)</f>
        <v>215</v>
      </c>
      <c r="N95" s="286">
        <f>SUM(N17:N94)</f>
        <v>1216</v>
      </c>
      <c r="O95" s="286">
        <f>SUM(O17:O94)</f>
        <v>7</v>
      </c>
      <c r="P95" s="219">
        <f t="shared" ref="P95" si="60">SUM(U95,Z95,AE95,AJ95)</f>
        <v>0</v>
      </c>
      <c r="Q95" s="204"/>
      <c r="R95" s="287">
        <f>SUM(R17:R94)</f>
        <v>85</v>
      </c>
      <c r="S95" s="286">
        <f t="shared" ref="S95:U95" si="61">SUM(S17:S94)</f>
        <v>384</v>
      </c>
      <c r="T95" s="286">
        <f t="shared" si="61"/>
        <v>0</v>
      </c>
      <c r="U95" s="286">
        <f t="shared" si="61"/>
        <v>0</v>
      </c>
      <c r="V95" s="204"/>
      <c r="W95" s="287">
        <f>SUM(W17:W94)</f>
        <v>84</v>
      </c>
      <c r="X95" s="286">
        <f>SUM(X17:X94)</f>
        <v>416</v>
      </c>
      <c r="Y95" s="286">
        <f>SUM(Y17:Y94)</f>
        <v>0</v>
      </c>
      <c r="Z95" s="286">
        <f>SUM(Z17:Z94)</f>
        <v>0</v>
      </c>
      <c r="AA95" s="204"/>
      <c r="AB95" s="287">
        <f>SUM(AB17:AB94)</f>
        <v>35</v>
      </c>
      <c r="AC95" s="286">
        <f>SUM(AC17:AC94)</f>
        <v>416</v>
      </c>
      <c r="AD95" s="286">
        <f>SUM(AD17:AD94)</f>
        <v>5</v>
      </c>
      <c r="AE95" s="286">
        <f>SUM(AE17:AE94)</f>
        <v>0</v>
      </c>
      <c r="AF95" s="198"/>
      <c r="AG95" s="287">
        <f>SUM(AG17:AG94)</f>
        <v>0</v>
      </c>
      <c r="AH95" s="286">
        <f>SUM(AH17:AH94)</f>
        <v>0</v>
      </c>
      <c r="AI95" s="286">
        <f>SUM(AI17:AI94)</f>
        <v>2</v>
      </c>
      <c r="AJ95" s="286">
        <f>SUM(AJ17:AJ94)</f>
        <v>0</v>
      </c>
      <c r="AK95" s="198"/>
      <c r="AL95" s="198"/>
      <c r="AM95" s="305"/>
      <c r="AN95" s="198"/>
      <c r="AO95" s="312">
        <f>SUM(AO17:AO94)</f>
        <v>219</v>
      </c>
      <c r="AP95" s="286">
        <f>SUM(AP17:AP94)</f>
        <v>1080</v>
      </c>
      <c r="AQ95" s="286">
        <f>SUM(AQ17:AQ94)</f>
        <v>0</v>
      </c>
      <c r="AR95" s="286">
        <f t="shared" ref="AR95" si="62">SUM(AW95,BB95,BG95,BL95)</f>
        <v>0</v>
      </c>
      <c r="AS95" s="288"/>
      <c r="AT95" s="287">
        <f>SUM(AT17:AT94)</f>
        <v>77</v>
      </c>
      <c r="AU95" s="286">
        <f>SUM(AU17:AU94)</f>
        <v>320</v>
      </c>
      <c r="AV95" s="286">
        <f>SUM(AV17:AV94)</f>
        <v>0</v>
      </c>
      <c r="AW95" s="286">
        <f>SUM(AW17:AW94)</f>
        <v>0</v>
      </c>
      <c r="AX95" s="204"/>
      <c r="AY95" s="287">
        <f>SUM(AY17:AY94)</f>
        <v>84</v>
      </c>
      <c r="AZ95" s="286">
        <f>SUM(AZ17:AZ94)</f>
        <v>288</v>
      </c>
      <c r="BA95" s="286">
        <f>SUM(BA17:BA94)</f>
        <v>0</v>
      </c>
      <c r="BB95" s="286">
        <f>SUM(BB17:BB94)</f>
        <v>0</v>
      </c>
      <c r="BC95" s="204"/>
      <c r="BD95" s="287">
        <f>SUM(BD17:BD94)</f>
        <v>55</v>
      </c>
      <c r="BE95" s="286">
        <f>SUM(BE17:BE94)</f>
        <v>312</v>
      </c>
      <c r="BF95" s="286">
        <f>SUM(BF17:BF94)</f>
        <v>0</v>
      </c>
      <c r="BG95" s="286">
        <f>SUM(BG17:BG94)</f>
        <v>0</v>
      </c>
      <c r="BH95" s="198"/>
      <c r="BI95" s="287">
        <f>SUM(BI17:BI94)</f>
        <v>8</v>
      </c>
      <c r="BJ95" s="286">
        <f>SUM(BJ17:BJ94)</f>
        <v>160</v>
      </c>
      <c r="BK95" s="286">
        <f>SUM(BK17:BK94)</f>
        <v>0</v>
      </c>
      <c r="BL95" s="286">
        <f>SUM(BL17:BL94)</f>
        <v>0</v>
      </c>
      <c r="BM95" s="198"/>
      <c r="BN95" s="198"/>
      <c r="BO95" s="286">
        <f>SUM(BO17:BO94)</f>
        <v>0</v>
      </c>
      <c r="BP95" s="286">
        <f>SUM(BP17:BP94)</f>
        <v>0</v>
      </c>
      <c r="BQ95" s="286">
        <f>SUM(BQ17:BQ94)</f>
        <v>0</v>
      </c>
      <c r="BR95" s="286">
        <f t="shared" ref="BR95" si="63">SUM(BW95,CB95,CG95,CL95)</f>
        <v>0</v>
      </c>
      <c r="BS95" s="288"/>
      <c r="BT95" s="287">
        <f>SUM(BT17:BT94)</f>
        <v>0</v>
      </c>
      <c r="BU95" s="286">
        <f>SUM(BU17:BU94)</f>
        <v>0</v>
      </c>
      <c r="BV95" s="286">
        <f>SUM(BV17:BV94)</f>
        <v>0</v>
      </c>
      <c r="BW95" s="286">
        <f>SUM(BW17:BW94)</f>
        <v>0</v>
      </c>
      <c r="BX95" s="204"/>
      <c r="BY95" s="287">
        <f>SUM(BY17:BY94)</f>
        <v>0</v>
      </c>
      <c r="BZ95" s="286">
        <f>SUM(BZ17:BZ94)</f>
        <v>0</v>
      </c>
      <c r="CA95" s="286">
        <f>SUM(CA17:CA94)</f>
        <v>0</v>
      </c>
      <c r="CB95" s="286">
        <f>SUM(CB17:CB94)</f>
        <v>0</v>
      </c>
      <c r="CC95" s="204"/>
      <c r="CD95" s="287">
        <f>SUM(CD17:CD94)</f>
        <v>0</v>
      </c>
      <c r="CE95" s="286">
        <f>SUM(CE17:CE94)</f>
        <v>0</v>
      </c>
      <c r="CF95" s="286">
        <f>SUM(CF17:CF94)</f>
        <v>0</v>
      </c>
      <c r="CG95" s="286">
        <f>SUM(CG17:CG94)</f>
        <v>0</v>
      </c>
      <c r="CH95" s="198"/>
      <c r="CI95" s="287">
        <f>SUM(CI17:CI94)</f>
        <v>0</v>
      </c>
      <c r="CJ95" s="286">
        <f>SUM(CJ17:CJ94)</f>
        <v>0</v>
      </c>
      <c r="CK95" s="286">
        <f>SUM(CK17:CK94)</f>
        <v>0</v>
      </c>
      <c r="CL95" s="286">
        <f>SUM(CL17:CL94)</f>
        <v>0</v>
      </c>
      <c r="CM95" s="198"/>
      <c r="CN95" s="286">
        <f>SUM(CN17:CN94)</f>
        <v>0</v>
      </c>
      <c r="CO95" s="286">
        <f>SUM(CO17:CO94)</f>
        <v>0</v>
      </c>
      <c r="CP95" s="286">
        <f>SUM(CP17:CP94)</f>
        <v>0</v>
      </c>
      <c r="CQ95" s="286">
        <f t="shared" ref="CQ95" si="64">SUM(CV95,DA95,DF95,DK95)</f>
        <v>0</v>
      </c>
      <c r="CS95" s="287">
        <f>SUM(CS17:CS94)</f>
        <v>0</v>
      </c>
      <c r="CT95" s="286">
        <f>SUM(CT17:CT94)</f>
        <v>0</v>
      </c>
      <c r="CU95" s="286">
        <f>SUM(CU17:CU94)</f>
        <v>0</v>
      </c>
      <c r="CV95" s="286">
        <f>SUM(CV17:CV94)</f>
        <v>0</v>
      </c>
      <c r="CW95" s="204"/>
      <c r="CX95" s="287">
        <f>SUM(CX17:CX94)</f>
        <v>0</v>
      </c>
      <c r="CY95" s="286">
        <f>SUM(CY17:CY94)</f>
        <v>0</v>
      </c>
      <c r="CZ95" s="286">
        <f>SUM(CZ17:CZ94)</f>
        <v>0</v>
      </c>
      <c r="DA95" s="286">
        <f>SUM(DA17:DA94)</f>
        <v>0</v>
      </c>
      <c r="DB95" s="204"/>
      <c r="DC95" s="287">
        <f>SUM(DC17:DC94)</f>
        <v>0</v>
      </c>
      <c r="DD95" s="286">
        <f>SUM(DD17:DD94)</f>
        <v>0</v>
      </c>
      <c r="DE95" s="286">
        <f>SUM(DE17:DE94)</f>
        <v>0</v>
      </c>
      <c r="DF95" s="286">
        <f>SUM(DF17:DF94)</f>
        <v>0</v>
      </c>
      <c r="DG95" s="198"/>
      <c r="DH95" s="287">
        <f>SUM(DH17:DH94)</f>
        <v>0</v>
      </c>
      <c r="DI95" s="286">
        <f>SUM(DI17:DI94)</f>
        <v>0</v>
      </c>
      <c r="DJ95" s="286">
        <f>SUM(DJ17:DJ94)</f>
        <v>0</v>
      </c>
      <c r="DK95" s="286">
        <f>SUM(DK17:DK94)</f>
        <v>0</v>
      </c>
      <c r="DL95" s="198"/>
      <c r="DM95" s="286">
        <f>SUM(DM17:DM94)</f>
        <v>426</v>
      </c>
      <c r="DN95" s="286">
        <f>SUM(DN17:DN94)</f>
        <v>2296</v>
      </c>
      <c r="DO95" s="286">
        <f>SUM(DO17:DO94)</f>
        <v>7</v>
      </c>
      <c r="DP95" s="286">
        <f>SUM(DP17:DP93)</f>
        <v>0</v>
      </c>
    </row>
    <row r="97" spans="1:120">
      <c r="A97" s="289" t="s">
        <v>136</v>
      </c>
      <c r="B97" s="283"/>
      <c r="M97" s="351" t="s">
        <v>137</v>
      </c>
      <c r="N97" s="352"/>
      <c r="O97" s="353"/>
      <c r="P97" s="286">
        <f>SUM(M95:P95)</f>
        <v>1438</v>
      </c>
      <c r="R97" s="351" t="s">
        <v>138</v>
      </c>
      <c r="S97" s="352"/>
      <c r="T97" s="353"/>
      <c r="U97" s="286">
        <f>SUM(R95:U95)</f>
        <v>469</v>
      </c>
      <c r="W97" s="351" t="s">
        <v>138</v>
      </c>
      <c r="X97" s="352"/>
      <c r="Y97" s="353"/>
      <c r="Z97" s="286">
        <f>SUM(W95:Z95)</f>
        <v>500</v>
      </c>
      <c r="AB97" s="351" t="s">
        <v>138</v>
      </c>
      <c r="AC97" s="352"/>
      <c r="AD97" s="353"/>
      <c r="AE97" s="286">
        <f>SUM(AB95:AE95)</f>
        <v>456</v>
      </c>
      <c r="AG97" s="351" t="s">
        <v>138</v>
      </c>
      <c r="AH97" s="352"/>
      <c r="AI97" s="353"/>
      <c r="AJ97" s="286">
        <f>SUM(AG95:AJ95)</f>
        <v>2</v>
      </c>
      <c r="AO97" s="351" t="s">
        <v>137</v>
      </c>
      <c r="AP97" s="352"/>
      <c r="AQ97" s="353"/>
      <c r="AR97" s="286">
        <f>SUM(AO95:AR95)</f>
        <v>1299</v>
      </c>
      <c r="AS97" s="288"/>
      <c r="AT97" s="351" t="s">
        <v>138</v>
      </c>
      <c r="AU97" s="352"/>
      <c r="AV97" s="353"/>
      <c r="AW97" s="286">
        <f>+AT95+AU95+AV95+AW95</f>
        <v>397</v>
      </c>
      <c r="AY97" s="351" t="s">
        <v>138</v>
      </c>
      <c r="AZ97" s="352"/>
      <c r="BA97" s="353"/>
      <c r="BB97" s="286">
        <f>+AY95+AZ95+BA95+BB95</f>
        <v>372</v>
      </c>
      <c r="BD97" s="351" t="s">
        <v>138</v>
      </c>
      <c r="BE97" s="352"/>
      <c r="BF97" s="353"/>
      <c r="BG97" s="286">
        <f>+BD95+BE95+BF95+BG95</f>
        <v>367</v>
      </c>
      <c r="BI97" s="351" t="s">
        <v>138</v>
      </c>
      <c r="BJ97" s="352"/>
      <c r="BK97" s="353"/>
      <c r="BL97" s="286">
        <f>+BI95+BJ95+BK95+BL95</f>
        <v>168</v>
      </c>
      <c r="BO97" s="351" t="s">
        <v>137</v>
      </c>
      <c r="BP97" s="352"/>
      <c r="BQ97" s="353"/>
      <c r="BR97" s="286">
        <f>SUM(BO95:BR95)</f>
        <v>0</v>
      </c>
      <c r="BS97" s="288"/>
      <c r="BT97" s="351" t="s">
        <v>138</v>
      </c>
      <c r="BU97" s="352"/>
      <c r="BV97" s="353"/>
      <c r="BW97" s="286">
        <f>SUM(BT95:BW95)</f>
        <v>0</v>
      </c>
      <c r="BY97" s="351" t="s">
        <v>138</v>
      </c>
      <c r="BZ97" s="352"/>
      <c r="CA97" s="353"/>
      <c r="CB97" s="286">
        <f>SUM(BY95:CB95)</f>
        <v>0</v>
      </c>
      <c r="CD97" s="351" t="s">
        <v>138</v>
      </c>
      <c r="CE97" s="352"/>
      <c r="CF97" s="353"/>
      <c r="CG97" s="286">
        <f>SUM(CD95:CG95)</f>
        <v>0</v>
      </c>
      <c r="CI97" s="351" t="s">
        <v>138</v>
      </c>
      <c r="CJ97" s="352"/>
      <c r="CK97" s="353"/>
      <c r="CL97" s="286">
        <f>SUM(CI95:CL95)</f>
        <v>0</v>
      </c>
      <c r="CN97" s="351" t="s">
        <v>139</v>
      </c>
      <c r="CO97" s="352"/>
      <c r="CP97" s="353"/>
      <c r="CQ97" s="286">
        <f>SUM(CN95:CQ95)</f>
        <v>0</v>
      </c>
      <c r="CS97" s="351" t="s">
        <v>138</v>
      </c>
      <c r="CT97" s="352"/>
      <c r="CU97" s="353"/>
      <c r="CV97" s="286">
        <f>SUM(CS95:CV95)</f>
        <v>0</v>
      </c>
      <c r="CX97" s="351" t="s">
        <v>138</v>
      </c>
      <c r="CY97" s="352"/>
      <c r="CZ97" s="353"/>
      <c r="DA97" s="286">
        <f>SUM(CX95:DA95)</f>
        <v>0</v>
      </c>
      <c r="DC97" s="351" t="s">
        <v>138</v>
      </c>
      <c r="DD97" s="352"/>
      <c r="DE97" s="353"/>
      <c r="DF97" s="286">
        <f>SUM(DC95:DF95)</f>
        <v>0</v>
      </c>
      <c r="DH97" s="351" t="s">
        <v>138</v>
      </c>
      <c r="DI97" s="352"/>
      <c r="DJ97" s="353"/>
      <c r="DK97" s="286">
        <f>SUM(DH95:DK95)</f>
        <v>0</v>
      </c>
      <c r="DM97" s="351" t="s">
        <v>139</v>
      </c>
      <c r="DN97" s="352"/>
      <c r="DO97" s="353"/>
      <c r="DP97" s="286">
        <f>SUM(DM95:DP95)</f>
        <v>2729</v>
      </c>
    </row>
    <row r="100" spans="1:120">
      <c r="A100" s="199" t="s">
        <v>38</v>
      </c>
      <c r="B100" s="199"/>
      <c r="D100" s="350">
        <f>Examenprogramma!$B$28</f>
        <v>44377</v>
      </c>
      <c r="E100" s="350"/>
      <c r="F100" s="350"/>
      <c r="G100" s="350"/>
      <c r="H100" s="350"/>
      <c r="M100" s="196"/>
      <c r="N100" s="196"/>
      <c r="O100" s="196"/>
      <c r="P100" s="196"/>
      <c r="R100" s="196"/>
      <c r="S100" s="196"/>
      <c r="T100" s="196"/>
      <c r="U100" s="196"/>
      <c r="W100" s="196"/>
      <c r="X100" s="196"/>
      <c r="Y100" s="196"/>
      <c r="Z100" s="196"/>
      <c r="AT100" s="196"/>
      <c r="AU100" s="196"/>
      <c r="AV100" s="196"/>
      <c r="AW100" s="196"/>
      <c r="AY100" s="196"/>
      <c r="AZ100" s="196"/>
      <c r="BA100" s="196"/>
      <c r="BB100" s="196"/>
      <c r="BT100" s="196"/>
      <c r="BU100" s="196"/>
      <c r="BV100" s="196"/>
      <c r="BW100" s="196"/>
      <c r="BY100" s="196"/>
      <c r="BZ100" s="196"/>
      <c r="CA100" s="196"/>
      <c r="CB100" s="196"/>
      <c r="CS100" s="196"/>
      <c r="CT100" s="196"/>
      <c r="CU100" s="196"/>
      <c r="CV100" s="196"/>
      <c r="CX100" s="196"/>
      <c r="CY100" s="196"/>
      <c r="CZ100" s="196"/>
      <c r="DA100" s="196"/>
    </row>
    <row r="101" spans="1:120">
      <c r="A101" s="199" t="s">
        <v>39</v>
      </c>
      <c r="B101" s="199"/>
      <c r="D101" s="354" t="str">
        <f>Examenprogramma!$B$29</f>
        <v>Maasland</v>
      </c>
      <c r="E101" s="354"/>
      <c r="F101" s="354"/>
      <c r="G101" s="354"/>
      <c r="H101" s="354"/>
      <c r="M101" s="196"/>
      <c r="N101" s="196"/>
      <c r="O101" s="196"/>
      <c r="P101" s="196"/>
      <c r="R101" s="196"/>
      <c r="S101" s="196"/>
      <c r="T101" s="196"/>
      <c r="U101" s="196"/>
      <c r="W101" s="196"/>
      <c r="X101" s="196"/>
      <c r="Y101" s="196"/>
      <c r="Z101" s="196"/>
      <c r="AT101" s="196"/>
      <c r="AU101" s="196"/>
      <c r="AV101" s="196"/>
      <c r="AW101" s="196"/>
      <c r="AY101" s="196"/>
      <c r="AZ101" s="196"/>
      <c r="BA101" s="196"/>
      <c r="BB101" s="196"/>
      <c r="BT101" s="196"/>
      <c r="BU101" s="196"/>
      <c r="BV101" s="196"/>
      <c r="BW101" s="196"/>
      <c r="BY101" s="196"/>
      <c r="BZ101" s="196"/>
      <c r="CA101" s="196"/>
      <c r="CB101" s="196"/>
      <c r="CS101" s="196"/>
      <c r="CT101" s="196"/>
      <c r="CU101" s="196"/>
      <c r="CV101" s="196"/>
      <c r="CX101" s="196"/>
      <c r="CY101" s="196"/>
      <c r="CZ101" s="196"/>
      <c r="DA101" s="196"/>
    </row>
    <row r="102" spans="1:120">
      <c r="A102" s="199" t="s">
        <v>40</v>
      </c>
      <c r="B102" s="199"/>
      <c r="D102" s="355" t="str">
        <f>Examenprogramma!$B$30</f>
        <v>A. Blansjaar</v>
      </c>
      <c r="E102" s="355"/>
      <c r="F102" s="355"/>
      <c r="G102" s="355"/>
      <c r="H102" s="355"/>
      <c r="M102" s="196"/>
      <c r="N102" s="196"/>
      <c r="O102" s="196"/>
      <c r="P102" s="196"/>
      <c r="R102" s="196"/>
      <c r="S102" s="196"/>
      <c r="T102" s="196"/>
      <c r="U102" s="196"/>
      <c r="W102" s="196"/>
      <c r="X102" s="196"/>
      <c r="Y102" s="196"/>
      <c r="Z102" s="196"/>
      <c r="AT102" s="196"/>
      <c r="AU102" s="196"/>
      <c r="AV102" s="196"/>
      <c r="AW102" s="196"/>
      <c r="AY102" s="196"/>
      <c r="AZ102" s="196"/>
      <c r="BA102" s="196"/>
      <c r="BB102" s="196"/>
      <c r="BT102" s="196"/>
      <c r="BU102" s="196"/>
      <c r="BV102" s="196"/>
      <c r="BW102" s="196"/>
      <c r="BY102" s="196"/>
      <c r="BZ102" s="196"/>
      <c r="CA102" s="196"/>
      <c r="CB102" s="196"/>
      <c r="CS102" s="196"/>
      <c r="CT102" s="196"/>
      <c r="CU102" s="196"/>
      <c r="CV102" s="196"/>
      <c r="CX102" s="196"/>
      <c r="CY102" s="196"/>
      <c r="CZ102" s="196"/>
      <c r="DA102" s="196"/>
    </row>
    <row r="116" spans="4:4">
      <c r="D116" s="226"/>
    </row>
  </sheetData>
  <mergeCells count="149">
    <mergeCell ref="R6:V6"/>
    <mergeCell ref="R8:V8"/>
    <mergeCell ref="D7:G7"/>
    <mergeCell ref="D8:G8"/>
    <mergeCell ref="D9:G9"/>
    <mergeCell ref="D3:G3"/>
    <mergeCell ref="D4:G4"/>
    <mergeCell ref="D5:G5"/>
    <mergeCell ref="D6:G6"/>
    <mergeCell ref="DP13:DP14"/>
    <mergeCell ref="CS97:CU97"/>
    <mergeCell ref="CX97:CZ97"/>
    <mergeCell ref="DC97:DE97"/>
    <mergeCell ref="DH97:DJ97"/>
    <mergeCell ref="DM97:DO97"/>
    <mergeCell ref="CS12:CU12"/>
    <mergeCell ref="CX12:CZ12"/>
    <mergeCell ref="DC12:DE12"/>
    <mergeCell ref="DH12:DJ12"/>
    <mergeCell ref="DM12:DO12"/>
    <mergeCell ref="CS13:CS14"/>
    <mergeCell ref="CT13:CT14"/>
    <mergeCell ref="CU13:CU14"/>
    <mergeCell ref="CV13:CV14"/>
    <mergeCell ref="CX13:CX14"/>
    <mergeCell ref="CY13:CY14"/>
    <mergeCell ref="DA13:DA14"/>
    <mergeCell ref="DC13:DC14"/>
    <mergeCell ref="DD13:DD14"/>
    <mergeCell ref="DE13:DE14"/>
    <mergeCell ref="DF13:DF14"/>
    <mergeCell ref="DH13:DH14"/>
    <mergeCell ref="DI13:DI14"/>
    <mergeCell ref="DJ13:DJ14"/>
    <mergeCell ref="DK13:DK14"/>
    <mergeCell ref="DM13:DM14"/>
    <mergeCell ref="DN13:DN14"/>
    <mergeCell ref="DO13:DO14"/>
    <mergeCell ref="D10:G10"/>
    <mergeCell ref="D11:G11"/>
    <mergeCell ref="BT12:BV12"/>
    <mergeCell ref="BY12:CA12"/>
    <mergeCell ref="CD12:CF12"/>
    <mergeCell ref="CI12:CK12"/>
    <mergeCell ref="BT13:BT14"/>
    <mergeCell ref="BU13:BU14"/>
    <mergeCell ref="BV13:BV14"/>
    <mergeCell ref="BW13:BW14"/>
    <mergeCell ref="BY13:BY14"/>
    <mergeCell ref="BZ13:BZ14"/>
    <mergeCell ref="CA13:CA14"/>
    <mergeCell ref="CB13:CB14"/>
    <mergeCell ref="CD13:CD14"/>
    <mergeCell ref="CE13:CE14"/>
    <mergeCell ref="CF13:CF14"/>
    <mergeCell ref="CZ13:CZ14"/>
    <mergeCell ref="W12:Y12"/>
    <mergeCell ref="A13:A14"/>
    <mergeCell ref="AG13:AG14"/>
    <mergeCell ref="T13:T14"/>
    <mergeCell ref="U13:U14"/>
    <mergeCell ref="D12:D14"/>
    <mergeCell ref="G12:G14"/>
    <mergeCell ref="H12:H14"/>
    <mergeCell ref="N13:N14"/>
    <mergeCell ref="O13:O14"/>
    <mergeCell ref="P13:P14"/>
    <mergeCell ref="R12:T12"/>
    <mergeCell ref="R13:R14"/>
    <mergeCell ref="S13:S14"/>
    <mergeCell ref="B12:B14"/>
    <mergeCell ref="W13:W14"/>
    <mergeCell ref="X13:X14"/>
    <mergeCell ref="Y13:Y14"/>
    <mergeCell ref="Z13:Z14"/>
    <mergeCell ref="E12:E14"/>
    <mergeCell ref="F12:F14"/>
    <mergeCell ref="CQ13:CQ14"/>
    <mergeCell ref="AJ13:AJ14"/>
    <mergeCell ref="AB13:AB14"/>
    <mergeCell ref="AC13:AC14"/>
    <mergeCell ref="AE13:AE14"/>
    <mergeCell ref="BR13:BR14"/>
    <mergeCell ref="AH13:AH14"/>
    <mergeCell ref="BK13:BK14"/>
    <mergeCell ref="BL13:BL14"/>
    <mergeCell ref="CI13:CI14"/>
    <mergeCell ref="CJ13:CJ14"/>
    <mergeCell ref="CK13:CK14"/>
    <mergeCell ref="CL13:CL14"/>
    <mergeCell ref="CG13:CG14"/>
    <mergeCell ref="AT13:AT14"/>
    <mergeCell ref="AU13:AU14"/>
    <mergeCell ref="AV13:AV14"/>
    <mergeCell ref="AZ13:AZ14"/>
    <mergeCell ref="BA13:BA14"/>
    <mergeCell ref="BD13:BD14"/>
    <mergeCell ref="BE13:BE14"/>
    <mergeCell ref="BF13:BF14"/>
    <mergeCell ref="BG13:BG14"/>
    <mergeCell ref="BB13:BB14"/>
    <mergeCell ref="D101:H101"/>
    <mergeCell ref="D102:H102"/>
    <mergeCell ref="BO12:BQ12"/>
    <mergeCell ref="AO12:AQ12"/>
    <mergeCell ref="AG12:AI12"/>
    <mergeCell ref="AB12:AD12"/>
    <mergeCell ref="AD13:AD14"/>
    <mergeCell ref="AI13:AI14"/>
    <mergeCell ref="AQ13:AQ14"/>
    <mergeCell ref="BQ13:BQ14"/>
    <mergeCell ref="BO13:BO14"/>
    <mergeCell ref="BP13:BP14"/>
    <mergeCell ref="AT12:AV12"/>
    <mergeCell ref="AY12:BA12"/>
    <mergeCell ref="AR13:AR14"/>
    <mergeCell ref="M12:O12"/>
    <mergeCell ref="M13:M14"/>
    <mergeCell ref="BI12:BK12"/>
    <mergeCell ref="BI13:BI14"/>
    <mergeCell ref="BJ13:BJ14"/>
    <mergeCell ref="AW13:AW14"/>
    <mergeCell ref="AY13:AY14"/>
    <mergeCell ref="BO97:BQ97"/>
    <mergeCell ref="AO97:AQ97"/>
    <mergeCell ref="AT8:AY8"/>
    <mergeCell ref="AT6:AY6"/>
    <mergeCell ref="CN12:CP12"/>
    <mergeCell ref="CN13:CN14"/>
    <mergeCell ref="CO13:CO14"/>
    <mergeCell ref="CP13:CP14"/>
    <mergeCell ref="AO13:AO14"/>
    <mergeCell ref="AP13:AP14"/>
    <mergeCell ref="D100:H100"/>
    <mergeCell ref="CN97:CP97"/>
    <mergeCell ref="BT97:BV97"/>
    <mergeCell ref="BY97:CA97"/>
    <mergeCell ref="CD97:CF97"/>
    <mergeCell ref="CI97:CK97"/>
    <mergeCell ref="AT97:AV97"/>
    <mergeCell ref="AY97:BA97"/>
    <mergeCell ref="BD97:BF97"/>
    <mergeCell ref="BI97:BK97"/>
    <mergeCell ref="M97:O97"/>
    <mergeCell ref="R97:T97"/>
    <mergeCell ref="W97:Y97"/>
    <mergeCell ref="AB97:AD97"/>
    <mergeCell ref="AG97:AI97"/>
    <mergeCell ref="BD12:BF12"/>
  </mergeCells>
  <dataValidations xWindow="138" yWindow="592" count="5">
    <dataValidation type="list" allowBlank="1" showInputMessage="1" showErrorMessage="1" sqref="A73:B87" xr:uid="{00000000-0002-0000-0100-000000000000}">
      <formula1>Examinering</formula1>
    </dataValidation>
    <dataValidation type="list" allowBlank="1" showInputMessage="1" showErrorMessage="1" prompt="Selecteer het examenonderdeel" sqref="A72:B72" xr:uid="{00000000-0002-0000-0100-000001000000}">
      <formula1>Examinering</formula1>
    </dataValidation>
    <dataValidation type="list" allowBlank="1" showErrorMessage="1" prompt="Selecteer het examenonderdeel" sqref="L54:L58 L51 L90:L93 L29:L45 D45:I45" xr:uid="{00000000-0002-0000-0100-000002000000}">
      <formula1>Examinering</formula1>
    </dataValidation>
    <dataValidation allowBlank="1" showInputMessage="1" showErrorMessage="1" prompt="Selecteer het examenonderdeel" sqref="A61:B61" xr:uid="{00000000-0002-0000-0100-000003000000}"/>
    <dataValidation allowBlank="1" showErrorMessage="1" prompt="Selecteer het examenonderdeel" sqref="L17:L26 L47:L50" xr:uid="{00000000-0002-0000-0100-000004000000}"/>
  </dataValidations>
  <hyperlinks>
    <hyperlink ref="A29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47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78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Examenprogramma!$A$12:$A$25</xm:f>
          </x14:formula1>
          <xm:sqref>D18:D26 E17:I26</xm:sqref>
        </x14:dataValidation>
        <x14:dataValidation type="list" errorStyle="warning" showInputMessage="1" showErrorMessage="1" xr:uid="{00000000-0002-0000-0100-000006000000}">
          <x14:formula1>
            <xm:f>Examenprogramma!$A$12:$A$25</xm:f>
          </x14:formula1>
          <xm:sqref>D17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Examenprogramma!$A$12:$A$25</xm:f>
          </x14:formula1>
          <xm:sqref>D29:I44</xm:sqref>
        </x14:dataValidation>
        <x14:dataValidation type="list" allowBlank="1" showErrorMessage="1" prompt="Selecteer het examenonderdeel" xr:uid="{00000000-0002-0000-0100-000008000000}">
          <x14:formula1>
            <xm:f>Examenprogramma!$A$12:$A$25</xm:f>
          </x14:formula1>
          <xm:sqref>D54:I58 D61:I69 D90:I93 D47:I51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topLeftCell="A2" zoomScale="70" zoomScaleNormal="70" workbookViewId="0">
      <selection activeCell="C34" sqref="C34"/>
    </sheetView>
  </sheetViews>
  <sheetFormatPr defaultColWidth="8.85546875" defaultRowHeight="14.45"/>
  <cols>
    <col min="1" max="5" width="32.7109375" style="294" customWidth="1"/>
    <col min="6" max="6" width="20.140625" style="294" customWidth="1"/>
    <col min="7" max="16384" width="8.85546875" style="294"/>
  </cols>
  <sheetData>
    <row r="1" spans="1:6" s="293" customFormat="1" ht="15.6">
      <c r="A1" s="375" t="s">
        <v>140</v>
      </c>
      <c r="B1" s="375"/>
      <c r="C1" s="375"/>
      <c r="D1" s="375"/>
      <c r="E1" s="375"/>
      <c r="F1" s="375"/>
    </row>
    <row r="2" spans="1:6">
      <c r="A2" s="302" t="s">
        <v>42</v>
      </c>
      <c r="B2" s="374" t="str">
        <f>+Opleidingsplan!D3</f>
        <v>MBO | Maasland</v>
      </c>
      <c r="C2" s="374"/>
      <c r="D2" s="374"/>
      <c r="E2" s="374"/>
      <c r="F2" s="374"/>
    </row>
    <row r="3" spans="1:6">
      <c r="A3" s="302" t="s">
        <v>43</v>
      </c>
      <c r="B3" s="374" t="str">
        <f>B29</f>
        <v>Maasland</v>
      </c>
      <c r="C3" s="374"/>
      <c r="D3" s="374"/>
      <c r="E3" s="374"/>
      <c r="F3" s="374"/>
    </row>
    <row r="4" spans="1:6">
      <c r="A4" s="302" t="s">
        <v>2</v>
      </c>
      <c r="B4" s="374" t="str">
        <f>+Opleidingsplan!D5</f>
        <v xml:space="preserve">Medewerker natuur water en recreatie </v>
      </c>
      <c r="C4" s="374"/>
      <c r="D4" s="374"/>
      <c r="E4" s="374"/>
      <c r="F4" s="374"/>
    </row>
    <row r="5" spans="1:6">
      <c r="A5" s="302" t="s">
        <v>1</v>
      </c>
      <c r="B5" s="374" t="str">
        <f>+Opleidingsplan!D6</f>
        <v>2021-2022</v>
      </c>
      <c r="C5" s="374"/>
      <c r="D5" s="374"/>
      <c r="E5" s="374"/>
      <c r="F5" s="374"/>
    </row>
    <row r="6" spans="1:6" ht="14.45" customHeight="1">
      <c r="A6" s="302" t="s">
        <v>9</v>
      </c>
      <c r="B6" s="374" t="str">
        <f>+Opleidingsplan!D7</f>
        <v>Groene ruimte 23171 (Medewerker natuur, water en recreatie)</v>
      </c>
      <c r="C6" s="374"/>
      <c r="D6" s="374"/>
      <c r="E6" s="374"/>
      <c r="F6" s="374"/>
    </row>
    <row r="7" spans="1:6">
      <c r="A7" s="302" t="s">
        <v>8</v>
      </c>
      <c r="B7" s="374">
        <f>+Opleidingsplan!D8</f>
        <v>25453</v>
      </c>
      <c r="C7" s="374"/>
      <c r="D7" s="374"/>
      <c r="E7" s="374"/>
      <c r="F7" s="374"/>
    </row>
    <row r="8" spans="1:6">
      <c r="A8" s="302" t="s">
        <v>12</v>
      </c>
      <c r="B8" s="374" t="str">
        <f>+Opleidingsplan!D9</f>
        <v>BBL</v>
      </c>
      <c r="C8" s="374"/>
      <c r="D8" s="374"/>
      <c r="E8" s="374"/>
      <c r="F8" s="374"/>
    </row>
    <row r="9" spans="1:6">
      <c r="A9" s="302" t="s">
        <v>13</v>
      </c>
      <c r="B9" s="374">
        <f>+Opleidingsplan!D10</f>
        <v>2</v>
      </c>
      <c r="C9" s="374"/>
      <c r="D9" s="374"/>
      <c r="E9" s="374"/>
      <c r="F9" s="374"/>
    </row>
    <row r="10" spans="1:6">
      <c r="A10" s="295"/>
    </row>
    <row r="11" spans="1:6" s="297" customFormat="1" ht="73.900000000000006" customHeight="1">
      <c r="A11" s="296" t="s">
        <v>141</v>
      </c>
      <c r="B11" s="296" t="s">
        <v>142</v>
      </c>
      <c r="C11" s="296" t="s">
        <v>143</v>
      </c>
      <c r="D11" s="296" t="s">
        <v>144</v>
      </c>
      <c r="E11" s="296" t="s">
        <v>145</v>
      </c>
      <c r="F11" s="296" t="s">
        <v>146</v>
      </c>
    </row>
    <row r="12" spans="1:6" s="300" customFormat="1" ht="37.9" customHeight="1">
      <c r="A12" s="298" t="s">
        <v>86</v>
      </c>
      <c r="B12" s="298" t="s">
        <v>147</v>
      </c>
      <c r="C12" s="298" t="s">
        <v>147</v>
      </c>
      <c r="D12" s="298" t="s">
        <v>148</v>
      </c>
      <c r="E12" s="415" t="s">
        <v>149</v>
      </c>
      <c r="F12" s="299" t="s">
        <v>150</v>
      </c>
    </row>
    <row r="13" spans="1:6" s="300" customFormat="1" ht="37.9" customHeight="1">
      <c r="A13" s="298" t="s">
        <v>87</v>
      </c>
      <c r="B13" s="298" t="s">
        <v>147</v>
      </c>
      <c r="C13" s="298" t="s">
        <v>147</v>
      </c>
      <c r="D13" s="298" t="s">
        <v>148</v>
      </c>
      <c r="E13" s="376"/>
      <c r="F13" s="299" t="s">
        <v>151</v>
      </c>
    </row>
    <row r="14" spans="1:6" s="300" customFormat="1" ht="37.9" customHeight="1">
      <c r="A14" s="298" t="s">
        <v>88</v>
      </c>
      <c r="B14" s="298" t="s">
        <v>147</v>
      </c>
      <c r="C14" s="298" t="s">
        <v>147</v>
      </c>
      <c r="D14" s="298" t="s">
        <v>148</v>
      </c>
      <c r="E14" s="376"/>
      <c r="F14" s="299" t="s">
        <v>152</v>
      </c>
    </row>
    <row r="15" spans="1:6" s="300" customFormat="1" ht="37.9" customHeight="1">
      <c r="A15" s="298" t="s">
        <v>89</v>
      </c>
      <c r="B15" s="298" t="s">
        <v>147</v>
      </c>
      <c r="C15" s="298" t="s">
        <v>147</v>
      </c>
      <c r="D15" s="298" t="s">
        <v>148</v>
      </c>
      <c r="E15" s="376"/>
      <c r="F15" s="299" t="s">
        <v>152</v>
      </c>
    </row>
    <row r="16" spans="1:6" s="300" customFormat="1" ht="37.9" customHeight="1">
      <c r="A16" s="298" t="s">
        <v>92</v>
      </c>
      <c r="B16" s="298" t="s">
        <v>147</v>
      </c>
      <c r="C16" s="298" t="s">
        <v>147</v>
      </c>
      <c r="D16" s="298" t="s">
        <v>148</v>
      </c>
      <c r="E16" s="377"/>
      <c r="F16" s="299" t="s">
        <v>150</v>
      </c>
    </row>
    <row r="17" spans="1:7" s="300" customFormat="1" ht="72">
      <c r="A17" s="298" t="s">
        <v>97</v>
      </c>
      <c r="B17" s="298" t="s">
        <v>153</v>
      </c>
      <c r="C17" s="298" t="s">
        <v>154</v>
      </c>
      <c r="D17" s="298"/>
      <c r="E17" s="298" t="s">
        <v>155</v>
      </c>
      <c r="F17" s="299"/>
    </row>
    <row r="18" spans="1:7" s="300" customFormat="1">
      <c r="A18" s="298" t="s">
        <v>22</v>
      </c>
      <c r="B18" s="298"/>
      <c r="C18" s="298"/>
      <c r="D18" s="298"/>
      <c r="E18" s="298" t="s">
        <v>156</v>
      </c>
      <c r="F18" s="299"/>
    </row>
    <row r="19" spans="1:7" s="300" customFormat="1" ht="28.9" hidden="1">
      <c r="A19" s="298" t="s">
        <v>157</v>
      </c>
      <c r="B19" s="298" t="s">
        <v>158</v>
      </c>
      <c r="C19" s="298" t="s">
        <v>158</v>
      </c>
      <c r="D19" s="298"/>
      <c r="E19" s="415" t="s">
        <v>159</v>
      </c>
      <c r="F19" s="299"/>
    </row>
    <row r="20" spans="1:7" s="300" customFormat="1" ht="28.9" hidden="1">
      <c r="A20" s="298" t="s">
        <v>160</v>
      </c>
      <c r="B20" s="298" t="s">
        <v>158</v>
      </c>
      <c r="C20" s="298" t="s">
        <v>158</v>
      </c>
      <c r="D20" s="298"/>
      <c r="E20" s="376"/>
      <c r="F20" s="299"/>
    </row>
    <row r="21" spans="1:7" s="300" customFormat="1" ht="28.9" hidden="1">
      <c r="A21" s="298" t="s">
        <v>161</v>
      </c>
      <c r="B21" s="298" t="s">
        <v>158</v>
      </c>
      <c r="C21" s="298" t="s">
        <v>158</v>
      </c>
      <c r="D21" s="298"/>
      <c r="E21" s="376"/>
      <c r="F21" s="299"/>
    </row>
    <row r="22" spans="1:7" s="300" customFormat="1" ht="28.9" hidden="1">
      <c r="A22" s="298" t="s">
        <v>162</v>
      </c>
      <c r="B22" s="298" t="s">
        <v>158</v>
      </c>
      <c r="C22" s="298" t="s">
        <v>158</v>
      </c>
      <c r="D22" s="298"/>
      <c r="E22" s="377"/>
      <c r="F22" s="299"/>
    </row>
    <row r="23" spans="1:7" s="300" customFormat="1" ht="62.45" customHeight="1">
      <c r="A23" s="298" t="s">
        <v>109</v>
      </c>
      <c r="B23" s="298"/>
      <c r="C23" s="298"/>
      <c r="D23" s="298" t="s">
        <v>163</v>
      </c>
      <c r="E23" s="298" t="s">
        <v>164</v>
      </c>
      <c r="F23" s="299"/>
    </row>
    <row r="24" spans="1:7" s="300" customFormat="1" ht="139.9" customHeight="1">
      <c r="A24" s="298" t="s">
        <v>165</v>
      </c>
      <c r="B24" s="298" t="s">
        <v>166</v>
      </c>
      <c r="C24" s="298" t="s">
        <v>167</v>
      </c>
      <c r="D24" s="298"/>
      <c r="E24" s="298" t="s">
        <v>168</v>
      </c>
      <c r="F24" s="299" t="s">
        <v>169</v>
      </c>
    </row>
    <row r="25" spans="1:7" s="300" customFormat="1">
      <c r="A25" s="298"/>
      <c r="B25" s="298"/>
      <c r="C25" s="298"/>
      <c r="D25" s="298"/>
      <c r="E25" s="298"/>
      <c r="F25" s="299"/>
    </row>
    <row r="26" spans="1:7">
      <c r="A26" s="295"/>
    </row>
    <row r="28" spans="1:7">
      <c r="A28" s="199" t="s">
        <v>38</v>
      </c>
      <c r="B28" s="370">
        <v>44377</v>
      </c>
      <c r="C28" s="371"/>
      <c r="D28" s="205"/>
      <c r="E28" s="205"/>
      <c r="F28" s="205"/>
      <c r="G28" s="205"/>
    </row>
    <row r="29" spans="1:7">
      <c r="A29" s="199" t="s">
        <v>39</v>
      </c>
      <c r="B29" s="372" t="s">
        <v>170</v>
      </c>
      <c r="C29" s="373"/>
      <c r="D29" s="205"/>
      <c r="E29" s="205"/>
      <c r="F29" s="205"/>
      <c r="G29" s="205"/>
    </row>
    <row r="30" spans="1:7">
      <c r="A30" s="199" t="s">
        <v>40</v>
      </c>
      <c r="B30" s="372" t="s">
        <v>171</v>
      </c>
      <c r="C30" s="373"/>
      <c r="D30" s="301"/>
      <c r="E30" s="301"/>
      <c r="F30" s="301"/>
      <c r="G30" s="301"/>
    </row>
  </sheetData>
  <mergeCells count="14">
    <mergeCell ref="B28:C28"/>
    <mergeCell ref="B29:C29"/>
    <mergeCell ref="B30:C30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E23:E25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172</v>
      </c>
      <c r="B1" s="28" t="s">
        <v>173</v>
      </c>
      <c r="C1" s="29" t="s">
        <v>174</v>
      </c>
      <c r="D1" s="28" t="s">
        <v>173</v>
      </c>
      <c r="E1" s="29" t="s">
        <v>175</v>
      </c>
      <c r="F1" s="29" t="s">
        <v>176</v>
      </c>
      <c r="G1" s="29" t="s">
        <v>177</v>
      </c>
      <c r="H1" s="30" t="s">
        <v>178</v>
      </c>
      <c r="I1" s="30" t="s">
        <v>179</v>
      </c>
      <c r="J1" s="30" t="s">
        <v>180</v>
      </c>
      <c r="K1" s="31" t="s">
        <v>181</v>
      </c>
      <c r="L1" s="32" t="s">
        <v>182</v>
      </c>
      <c r="M1" s="32" t="s">
        <v>183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184</v>
      </c>
      <c r="D2" s="33">
        <v>22203</v>
      </c>
      <c r="E2" s="33" t="s">
        <v>185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186</v>
      </c>
      <c r="I2" s="32" t="s">
        <v>187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188</v>
      </c>
      <c r="D3" s="33">
        <v>22203</v>
      </c>
      <c r="E3" s="33" t="s">
        <v>185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189</v>
      </c>
      <c r="I3" s="32" t="s">
        <v>187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190</v>
      </c>
      <c r="D4" s="33">
        <v>22203</v>
      </c>
      <c r="E4" s="33" t="s">
        <v>185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191</v>
      </c>
      <c r="I4" s="32" t="s">
        <v>187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192</v>
      </c>
      <c r="D5" s="33">
        <v>22204</v>
      </c>
      <c r="E5" s="33" t="s">
        <v>193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191</v>
      </c>
      <c r="I5" s="32" t="s">
        <v>187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194</v>
      </c>
      <c r="D6" s="33">
        <v>22204</v>
      </c>
      <c r="E6" s="33" t="s">
        <v>193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191</v>
      </c>
      <c r="I6" s="32" t="s">
        <v>187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195</v>
      </c>
      <c r="D7" s="33">
        <v>22204</v>
      </c>
      <c r="E7" s="33" t="s">
        <v>193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191</v>
      </c>
      <c r="I7" s="32" t="s">
        <v>187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196</v>
      </c>
      <c r="D8" s="33">
        <v>22205</v>
      </c>
      <c r="E8" s="33" t="s">
        <v>197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191</v>
      </c>
      <c r="I8" s="32" t="s">
        <v>187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198</v>
      </c>
      <c r="D9" s="33">
        <v>22206</v>
      </c>
      <c r="E9" s="33" t="s">
        <v>199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191</v>
      </c>
      <c r="I9" s="32" t="s">
        <v>187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200</v>
      </c>
      <c r="D10" s="33">
        <v>22206</v>
      </c>
      <c r="E10" s="33" t="s">
        <v>199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191</v>
      </c>
      <c r="I10" s="32" t="s">
        <v>187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201</v>
      </c>
      <c r="D11" s="33">
        <v>22208</v>
      </c>
      <c r="E11" s="33" t="s">
        <v>202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186</v>
      </c>
      <c r="I11" s="32" t="s">
        <v>187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203</v>
      </c>
      <c r="D12" s="33">
        <v>22208</v>
      </c>
      <c r="E12" s="33" t="s">
        <v>202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189</v>
      </c>
      <c r="I12" s="32" t="s">
        <v>187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204</v>
      </c>
      <c r="D13" s="33">
        <v>22210</v>
      </c>
      <c r="E13" s="33" t="s">
        <v>205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186</v>
      </c>
      <c r="I13" s="32" t="s">
        <v>187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206</v>
      </c>
      <c r="D14" s="33">
        <v>22210</v>
      </c>
      <c r="E14" s="33" t="s">
        <v>205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189</v>
      </c>
      <c r="I14" s="32" t="s">
        <v>187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207</v>
      </c>
      <c r="D15" s="33">
        <v>22210</v>
      </c>
      <c r="E15" s="33" t="s">
        <v>205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191</v>
      </c>
      <c r="I15" s="32" t="s">
        <v>187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208</v>
      </c>
      <c r="D16" s="33">
        <v>22211</v>
      </c>
      <c r="E16" s="33" t="s">
        <v>209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191</v>
      </c>
      <c r="I16" s="32" t="s">
        <v>187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210</v>
      </c>
      <c r="D17" s="33">
        <v>22219</v>
      </c>
      <c r="E17" s="33" t="s">
        <v>211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186</v>
      </c>
      <c r="I17" s="32" t="s">
        <v>187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212</v>
      </c>
      <c r="D18" s="33">
        <v>22219</v>
      </c>
      <c r="E18" s="33" t="s">
        <v>211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186</v>
      </c>
      <c r="I18" s="32" t="s">
        <v>187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213</v>
      </c>
      <c r="D19" s="33">
        <v>22220</v>
      </c>
      <c r="E19" s="33" t="s">
        <v>214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189</v>
      </c>
      <c r="I19" s="32" t="s">
        <v>187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215</v>
      </c>
      <c r="D20" s="33">
        <v>22220</v>
      </c>
      <c r="E20" s="33" t="s">
        <v>214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189</v>
      </c>
      <c r="I20" s="32" t="s">
        <v>187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216</v>
      </c>
      <c r="D21" s="33">
        <v>22220</v>
      </c>
      <c r="E21" s="33" t="s">
        <v>214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189</v>
      </c>
      <c r="I21" s="32" t="s">
        <v>187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217</v>
      </c>
      <c r="D22" s="33">
        <v>22220</v>
      </c>
      <c r="E22" s="33" t="s">
        <v>214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189</v>
      </c>
      <c r="I22" s="32" t="s">
        <v>187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218</v>
      </c>
      <c r="D23" s="33">
        <v>22221</v>
      </c>
      <c r="E23" s="33" t="s">
        <v>219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191</v>
      </c>
      <c r="I23" s="32" t="s">
        <v>187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220</v>
      </c>
      <c r="D24" s="33">
        <v>22222</v>
      </c>
      <c r="E24" s="33" t="s">
        <v>221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191</v>
      </c>
      <c r="I24" s="32" t="s">
        <v>187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222</v>
      </c>
      <c r="D25" s="33">
        <v>22222</v>
      </c>
      <c r="E25" s="33" t="s">
        <v>221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191</v>
      </c>
      <c r="I25" s="32" t="s">
        <v>187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223</v>
      </c>
      <c r="D26" s="33">
        <v>22223</v>
      </c>
      <c r="E26" s="33" t="s">
        <v>224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186</v>
      </c>
      <c r="I26" s="32" t="s">
        <v>187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225</v>
      </c>
      <c r="D27" s="33">
        <v>22223</v>
      </c>
      <c r="E27" s="33" t="s">
        <v>224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189</v>
      </c>
      <c r="I27" s="32" t="s">
        <v>187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226</v>
      </c>
      <c r="D28" s="33">
        <v>22223</v>
      </c>
      <c r="E28" s="33" t="s">
        <v>224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191</v>
      </c>
      <c r="I28" s="32" t="s">
        <v>187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227</v>
      </c>
      <c r="D29" s="33">
        <v>22224</v>
      </c>
      <c r="E29" s="33" t="s">
        <v>228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189</v>
      </c>
      <c r="I29" s="32" t="s">
        <v>187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229</v>
      </c>
      <c r="D30" s="33">
        <v>22224</v>
      </c>
      <c r="E30" s="33" t="s">
        <v>228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191</v>
      </c>
      <c r="I30" s="32" t="s">
        <v>187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230</v>
      </c>
      <c r="D31" s="33">
        <v>22225</v>
      </c>
      <c r="E31" s="33" t="s">
        <v>231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189</v>
      </c>
      <c r="I31" s="32" t="s">
        <v>187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232</v>
      </c>
      <c r="D32" s="33">
        <v>22225</v>
      </c>
      <c r="E32" s="33" t="s">
        <v>231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189</v>
      </c>
      <c r="I32" s="32" t="s">
        <v>187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233</v>
      </c>
      <c r="D33" s="33">
        <v>22225</v>
      </c>
      <c r="E33" s="33" t="s">
        <v>231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191</v>
      </c>
      <c r="I33" s="32" t="s">
        <v>187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234</v>
      </c>
      <c r="D34" s="33">
        <v>22225</v>
      </c>
      <c r="E34" s="33" t="s">
        <v>231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191</v>
      </c>
      <c r="I34" s="32" t="s">
        <v>187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235</v>
      </c>
      <c r="B35" s="33">
        <v>23195</v>
      </c>
      <c r="C35" s="33" t="s">
        <v>236</v>
      </c>
      <c r="D35" s="33">
        <v>25501</v>
      </c>
      <c r="E35" s="33" t="s">
        <v>237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189</v>
      </c>
      <c r="I35" s="32" t="s">
        <v>187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238</v>
      </c>
      <c r="B36" s="33">
        <v>23169</v>
      </c>
      <c r="C36" s="33" t="s">
        <v>239</v>
      </c>
      <c r="D36" s="33">
        <v>25443</v>
      </c>
      <c r="E36" s="33" t="s">
        <v>240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186</v>
      </c>
      <c r="I36" s="32" t="s">
        <v>187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241</v>
      </c>
      <c r="B37" s="33">
        <v>23171</v>
      </c>
      <c r="C37" s="33" t="s">
        <v>242</v>
      </c>
      <c r="D37" s="33">
        <v>25451</v>
      </c>
      <c r="E37" s="33" t="s">
        <v>243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186</v>
      </c>
      <c r="I37" s="32" t="s">
        <v>187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244</v>
      </c>
      <c r="B38" s="33">
        <v>23173</v>
      </c>
      <c r="C38" s="33" t="s">
        <v>245</v>
      </c>
      <c r="D38" s="33">
        <v>25464</v>
      </c>
      <c r="E38" s="33" t="s">
        <v>246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191</v>
      </c>
      <c r="I38" s="32" t="s">
        <v>187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247</v>
      </c>
      <c r="B39" s="33">
        <v>23192</v>
      </c>
      <c r="C39" s="33" t="s">
        <v>248</v>
      </c>
      <c r="D39" s="33">
        <v>25258</v>
      </c>
      <c r="E39" s="33" t="s">
        <v>249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250</v>
      </c>
      <c r="I39" s="32" t="s">
        <v>187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251</v>
      </c>
      <c r="B40" s="33">
        <v>23192</v>
      </c>
      <c r="C40" s="33" t="s">
        <v>252</v>
      </c>
      <c r="D40" s="33">
        <v>25259</v>
      </c>
      <c r="E40" s="33" t="s">
        <v>249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250</v>
      </c>
      <c r="I40" s="32" t="s">
        <v>187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253</v>
      </c>
      <c r="B41" s="33">
        <v>23192</v>
      </c>
      <c r="C41" s="33" t="s">
        <v>254</v>
      </c>
      <c r="D41" s="33">
        <v>25260</v>
      </c>
      <c r="E41" s="33" t="s">
        <v>249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250</v>
      </c>
      <c r="I41" s="32" t="s">
        <v>187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255</v>
      </c>
      <c r="B42" s="33">
        <v>23192</v>
      </c>
      <c r="C42" s="33" t="s">
        <v>256</v>
      </c>
      <c r="D42" s="33">
        <v>25261</v>
      </c>
      <c r="E42" s="33" t="s">
        <v>249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250</v>
      </c>
      <c r="I42" s="32" t="s">
        <v>187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257</v>
      </c>
      <c r="D43" s="33">
        <v>22226</v>
      </c>
      <c r="E43" s="33" t="s">
        <v>258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186</v>
      </c>
      <c r="I43" s="32" t="s">
        <v>187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259</v>
      </c>
      <c r="D44" s="33">
        <v>22227</v>
      </c>
      <c r="E44" s="33" t="s">
        <v>260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189</v>
      </c>
      <c r="I44" s="32" t="s">
        <v>187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261</v>
      </c>
      <c r="D45" s="33">
        <v>22229</v>
      </c>
      <c r="E45" s="33" t="s">
        <v>262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186</v>
      </c>
      <c r="I45" s="32" t="s">
        <v>187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263</v>
      </c>
      <c r="D46" s="33">
        <v>22230</v>
      </c>
      <c r="E46" s="33" t="s">
        <v>264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186</v>
      </c>
      <c r="I46" s="32" t="s">
        <v>187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265</v>
      </c>
      <c r="D47" s="33">
        <v>22230</v>
      </c>
      <c r="E47" s="33" t="s">
        <v>264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189</v>
      </c>
      <c r="I47" s="32" t="s">
        <v>187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266</v>
      </c>
      <c r="D48" s="33">
        <v>22230</v>
      </c>
      <c r="E48" s="33" t="s">
        <v>264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191</v>
      </c>
      <c r="I48" s="32" t="s">
        <v>187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267</v>
      </c>
      <c r="D49" s="33">
        <v>22230</v>
      </c>
      <c r="E49" s="33" t="s">
        <v>264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191</v>
      </c>
      <c r="I49" s="32" t="s">
        <v>187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268</v>
      </c>
      <c r="D50" s="33">
        <v>22231</v>
      </c>
      <c r="E50" s="33" t="s">
        <v>269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189</v>
      </c>
      <c r="I50" s="32" t="s">
        <v>187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270</v>
      </c>
      <c r="D51" s="33">
        <v>22232</v>
      </c>
      <c r="E51" s="33" t="s">
        <v>271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189</v>
      </c>
      <c r="I51" s="32" t="s">
        <v>187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272</v>
      </c>
      <c r="D52" s="33">
        <v>22233</v>
      </c>
      <c r="E52" s="33" t="s">
        <v>273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189</v>
      </c>
      <c r="I52" s="32" t="s">
        <v>187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274</v>
      </c>
      <c r="D53" s="33">
        <v>22235</v>
      </c>
      <c r="E53" s="33" t="s">
        <v>275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189</v>
      </c>
      <c r="I53" s="32" t="s">
        <v>187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276</v>
      </c>
      <c r="D54" s="33">
        <v>22235</v>
      </c>
      <c r="E54" s="33" t="s">
        <v>275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191</v>
      </c>
      <c r="I54" s="32" t="s">
        <v>187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277</v>
      </c>
      <c r="D55" s="33">
        <v>22238</v>
      </c>
      <c r="E55" s="33" t="s">
        <v>278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191</v>
      </c>
      <c r="I55" s="32" t="s">
        <v>187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279</v>
      </c>
      <c r="D56" s="33">
        <v>22239</v>
      </c>
      <c r="E56" s="33" t="s">
        <v>280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186</v>
      </c>
      <c r="I56" s="32" t="s">
        <v>187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281</v>
      </c>
      <c r="D57" s="33">
        <v>22239</v>
      </c>
      <c r="E57" s="33" t="s">
        <v>280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189</v>
      </c>
      <c r="I57" s="32" t="s">
        <v>187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282</v>
      </c>
      <c r="D58" s="33">
        <v>22239</v>
      </c>
      <c r="E58" s="33" t="s">
        <v>280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191</v>
      </c>
      <c r="I58" s="32" t="s">
        <v>187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283</v>
      </c>
      <c r="D59" s="33">
        <v>22253</v>
      </c>
      <c r="E59" s="33" t="s">
        <v>284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285</v>
      </c>
      <c r="I59" s="32" t="s">
        <v>187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286</v>
      </c>
      <c r="D60" s="33">
        <v>22253</v>
      </c>
      <c r="E60" s="33" t="s">
        <v>284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285</v>
      </c>
      <c r="I60" s="32" t="s">
        <v>187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287</v>
      </c>
      <c r="D61" s="33">
        <v>22253</v>
      </c>
      <c r="E61" s="33" t="s">
        <v>284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285</v>
      </c>
      <c r="I61" s="32" t="s">
        <v>187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288</v>
      </c>
      <c r="D62" s="33">
        <v>22253</v>
      </c>
      <c r="E62" s="33" t="s">
        <v>284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285</v>
      </c>
      <c r="I62" s="32" t="s">
        <v>187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289</v>
      </c>
      <c r="D63" s="33">
        <v>22264</v>
      </c>
      <c r="E63" s="33" t="s">
        <v>290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285</v>
      </c>
      <c r="I63" s="32" t="s">
        <v>187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291</v>
      </c>
      <c r="D64" s="36">
        <v>22209</v>
      </c>
      <c r="E64" s="32" t="s">
        <v>292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191</v>
      </c>
      <c r="I64" s="32" t="s">
        <v>187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293</v>
      </c>
      <c r="D65" s="36">
        <v>22209</v>
      </c>
      <c r="E65" s="32" t="s">
        <v>292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186</v>
      </c>
      <c r="I65" s="32" t="s">
        <v>187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252</v>
      </c>
      <c r="D66" s="57">
        <v>22269</v>
      </c>
      <c r="E66" s="32" t="s">
        <v>249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250</v>
      </c>
      <c r="I66" s="32" t="s">
        <v>187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254</v>
      </c>
      <c r="D67" s="57">
        <v>22266</v>
      </c>
      <c r="E67" s="32" t="s">
        <v>249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250</v>
      </c>
      <c r="I67" s="32" t="s">
        <v>187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294</v>
      </c>
      <c r="D68" s="57">
        <v>22269</v>
      </c>
      <c r="E68" s="32" t="s">
        <v>249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250</v>
      </c>
      <c r="I68" s="32" t="s">
        <v>187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I23" sqref="I23"/>
    </sheetView>
  </sheetViews>
  <sheetFormatPr defaultColWidth="8.85546875" defaultRowHeight="13.9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>
      <c r="A1" s="6" t="s">
        <v>295</v>
      </c>
    </row>
    <row r="3" spans="1:11">
      <c r="A3" s="6" t="s">
        <v>296</v>
      </c>
      <c r="H3" s="44" t="s">
        <v>297</v>
      </c>
      <c r="I3" s="48">
        <v>1</v>
      </c>
    </row>
    <row r="4" spans="1:11">
      <c r="A4" s="3" t="s">
        <v>298</v>
      </c>
      <c r="B4" s="3" t="s">
        <v>299</v>
      </c>
      <c r="C4" s="3"/>
      <c r="D4" s="3" t="s">
        <v>300</v>
      </c>
      <c r="E4" s="3" t="s">
        <v>301</v>
      </c>
      <c r="H4" s="44" t="s">
        <v>302</v>
      </c>
      <c r="I4" s="48">
        <v>1</v>
      </c>
    </row>
    <row r="5" spans="1:11">
      <c r="A5" s="4" t="s">
        <v>249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303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303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303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303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304</v>
      </c>
      <c r="I9" s="1" t="s">
        <v>68</v>
      </c>
      <c r="J9" s="1" t="s">
        <v>179</v>
      </c>
      <c r="K9" s="1" t="s">
        <v>180</v>
      </c>
    </row>
    <row r="10" spans="1:11">
      <c r="A10" s="4" t="s">
        <v>19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303</v>
      </c>
      <c r="K10" s="1">
        <v>1</v>
      </c>
    </row>
    <row r="11" spans="1:11">
      <c r="A11" s="4" t="s">
        <v>19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305</v>
      </c>
      <c r="I11" s="1">
        <v>2</v>
      </c>
      <c r="J11" s="1" t="s">
        <v>19</v>
      </c>
      <c r="K11" s="1">
        <v>2</v>
      </c>
    </row>
    <row r="12" spans="1:11">
      <c r="A12" s="4" t="s">
        <v>19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306</v>
      </c>
      <c r="I12" s="1">
        <v>3</v>
      </c>
      <c r="J12" s="1" t="s">
        <v>249</v>
      </c>
      <c r="K12" s="1">
        <v>3</v>
      </c>
    </row>
    <row r="13" spans="1:11">
      <c r="A13" s="4" t="s">
        <v>19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307</v>
      </c>
    </row>
    <row r="17" spans="1:14">
      <c r="A17" s="3" t="s">
        <v>298</v>
      </c>
      <c r="B17" s="3" t="s">
        <v>299</v>
      </c>
      <c r="C17" s="3"/>
      <c r="D17" s="3" t="s">
        <v>300</v>
      </c>
      <c r="E17" s="3" t="s">
        <v>301</v>
      </c>
      <c r="H17" s="290" t="s">
        <v>308</v>
      </c>
      <c r="I17" s="290"/>
      <c r="J17" s="290"/>
      <c r="K17" s="290"/>
      <c r="L17" s="290"/>
      <c r="M17" s="290"/>
      <c r="N17" s="290"/>
    </row>
    <row r="18" spans="1:14">
      <c r="A18" s="4" t="s">
        <v>303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0" t="s">
        <v>149</v>
      </c>
      <c r="I18" s="290"/>
      <c r="J18" s="290"/>
      <c r="K18" s="290"/>
      <c r="L18" s="290"/>
      <c r="M18" s="290"/>
      <c r="N18" s="290"/>
    </row>
    <row r="19" spans="1:14">
      <c r="A19" s="4" t="s">
        <v>303</v>
      </c>
      <c r="B19" s="4">
        <v>2</v>
      </c>
      <c r="C19" s="4" t="str">
        <f t="shared" si="1"/>
        <v>BOL;2</v>
      </c>
      <c r="D19" s="3"/>
      <c r="E19" s="4">
        <v>450</v>
      </c>
      <c r="H19" s="290" t="s">
        <v>309</v>
      </c>
      <c r="I19" s="290"/>
      <c r="J19" s="290"/>
      <c r="K19" s="290"/>
      <c r="L19" s="290"/>
      <c r="M19" s="290"/>
      <c r="N19" s="290"/>
    </row>
    <row r="20" spans="1:14">
      <c r="A20" s="4" t="s">
        <v>303</v>
      </c>
      <c r="B20" s="4">
        <v>3</v>
      </c>
      <c r="C20" s="4" t="str">
        <f t="shared" si="1"/>
        <v>BOL;3</v>
      </c>
      <c r="D20" s="4"/>
      <c r="E20" s="4">
        <v>900</v>
      </c>
      <c r="H20" s="290" t="s">
        <v>310</v>
      </c>
      <c r="I20" s="290"/>
      <c r="J20" s="290"/>
      <c r="K20" s="290"/>
      <c r="L20" s="290"/>
      <c r="M20" s="290"/>
      <c r="N20" s="290"/>
    </row>
    <row r="21" spans="1:14">
      <c r="A21" s="4" t="s">
        <v>303</v>
      </c>
      <c r="B21" s="4">
        <v>4</v>
      </c>
      <c r="C21" s="4" t="str">
        <f t="shared" si="1"/>
        <v>BOL;4</v>
      </c>
      <c r="D21" s="4"/>
      <c r="E21" s="4">
        <v>1350</v>
      </c>
      <c r="H21" s="290" t="s">
        <v>164</v>
      </c>
      <c r="I21" s="290"/>
      <c r="J21" s="290"/>
      <c r="K21" s="290"/>
      <c r="L21" s="290"/>
      <c r="M21" s="290"/>
      <c r="N21" s="290"/>
    </row>
    <row r="22" spans="1:14">
      <c r="A22" s="4" t="s">
        <v>19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0" t="s">
        <v>155</v>
      </c>
      <c r="I22" s="290"/>
      <c r="J22" s="290"/>
      <c r="K22" s="290"/>
      <c r="L22" s="290"/>
      <c r="M22" s="290"/>
      <c r="N22" s="290"/>
    </row>
    <row r="23" spans="1:14">
      <c r="A23" s="4" t="s">
        <v>19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0" t="s">
        <v>156</v>
      </c>
      <c r="I23" s="290"/>
      <c r="J23" s="290"/>
      <c r="K23" s="290"/>
      <c r="L23" s="290"/>
      <c r="M23" s="290"/>
      <c r="N23" s="290"/>
    </row>
    <row r="24" spans="1:14">
      <c r="A24" s="4" t="s">
        <v>19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0" t="s">
        <v>168</v>
      </c>
      <c r="I24" s="290"/>
      <c r="J24" s="290"/>
      <c r="K24" s="290"/>
      <c r="L24" s="290"/>
      <c r="M24" s="290"/>
      <c r="N24" s="290"/>
    </row>
    <row r="25" spans="1:14">
      <c r="A25" s="4" t="s">
        <v>19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0"/>
      <c r="I25" s="290"/>
      <c r="J25" s="290"/>
      <c r="K25" s="290"/>
      <c r="L25" s="290"/>
      <c r="M25" s="290"/>
      <c r="N25" s="290"/>
    </row>
    <row r="26" spans="1:14">
      <c r="H26" s="290"/>
      <c r="I26" s="290"/>
      <c r="J26" s="290"/>
      <c r="K26" s="290"/>
      <c r="L26" s="290"/>
      <c r="M26" s="290"/>
      <c r="N26" s="290"/>
    </row>
    <row r="27" spans="1:14">
      <c r="A27" s="6" t="s">
        <v>311</v>
      </c>
      <c r="H27" s="290"/>
      <c r="I27" s="290"/>
      <c r="J27" s="290"/>
      <c r="K27" s="290"/>
      <c r="L27" s="290"/>
      <c r="M27" s="290"/>
      <c r="N27" s="290"/>
    </row>
    <row r="28" spans="1:14">
      <c r="A28" s="3" t="s">
        <v>298</v>
      </c>
      <c r="B28" s="3" t="s">
        <v>299</v>
      </c>
      <c r="C28" s="3"/>
      <c r="D28" s="3" t="s">
        <v>301</v>
      </c>
      <c r="H28" s="290"/>
      <c r="I28" s="290"/>
      <c r="J28" s="290"/>
      <c r="K28" s="290"/>
      <c r="L28" s="290"/>
      <c r="M28" s="290"/>
      <c r="N28" s="290"/>
    </row>
    <row r="29" spans="1:14">
      <c r="A29" s="4" t="s">
        <v>249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0"/>
      <c r="I29" s="290"/>
      <c r="J29" s="290"/>
      <c r="K29" s="290"/>
      <c r="L29" s="290"/>
      <c r="M29" s="290"/>
      <c r="N29" s="290"/>
    </row>
    <row r="30" spans="1:14">
      <c r="A30" s="4" t="s">
        <v>303</v>
      </c>
      <c r="B30" s="4">
        <v>1</v>
      </c>
      <c r="C30" s="4" t="str">
        <f t="shared" si="2"/>
        <v>BOL;1</v>
      </c>
      <c r="D30" s="4">
        <v>1000</v>
      </c>
      <c r="H30" s="292" t="s">
        <v>312</v>
      </c>
      <c r="I30" s="290"/>
      <c r="J30" s="290"/>
      <c r="K30" s="290"/>
      <c r="L30" s="290"/>
      <c r="M30" s="290"/>
      <c r="N30" s="290"/>
    </row>
    <row r="31" spans="1:14">
      <c r="A31" s="4" t="s">
        <v>303</v>
      </c>
      <c r="B31" s="4">
        <v>2</v>
      </c>
      <c r="C31" s="4" t="str">
        <f t="shared" si="2"/>
        <v>BOL;2</v>
      </c>
      <c r="D31" s="4">
        <v>2000</v>
      </c>
      <c r="H31" s="290" t="s">
        <v>86</v>
      </c>
      <c r="I31" s="290"/>
      <c r="J31" s="290"/>
      <c r="K31" s="290"/>
      <c r="L31" s="290"/>
      <c r="M31" s="290"/>
      <c r="N31" s="290"/>
    </row>
    <row r="32" spans="1:14">
      <c r="A32" s="4" t="s">
        <v>303</v>
      </c>
      <c r="B32" s="4">
        <v>3</v>
      </c>
      <c r="C32" s="4" t="str">
        <f t="shared" si="2"/>
        <v>BOL;3</v>
      </c>
      <c r="D32" s="4">
        <v>3000</v>
      </c>
      <c r="H32" s="290" t="s">
        <v>87</v>
      </c>
      <c r="I32" s="290"/>
      <c r="J32" s="290"/>
      <c r="K32" s="290"/>
      <c r="L32" s="290"/>
      <c r="M32" s="290"/>
      <c r="N32" s="290"/>
    </row>
    <row r="33" spans="1:14">
      <c r="A33" s="4" t="s">
        <v>303</v>
      </c>
      <c r="B33" s="4">
        <v>4</v>
      </c>
      <c r="C33" s="4" t="str">
        <f t="shared" si="2"/>
        <v>BOL;4</v>
      </c>
      <c r="D33" s="4">
        <v>4000</v>
      </c>
      <c r="H33" s="290" t="s">
        <v>88</v>
      </c>
      <c r="I33" s="290"/>
      <c r="J33" s="290"/>
      <c r="K33" s="290"/>
      <c r="L33" s="290"/>
      <c r="M33" s="290"/>
      <c r="N33" s="290"/>
    </row>
    <row r="34" spans="1:14">
      <c r="A34" s="4" t="s">
        <v>19</v>
      </c>
      <c r="B34" s="4">
        <v>1</v>
      </c>
      <c r="C34" s="4" t="str">
        <f t="shared" si="2"/>
        <v>BBL;1</v>
      </c>
      <c r="D34" s="4">
        <v>850</v>
      </c>
      <c r="H34" s="290" t="s">
        <v>89</v>
      </c>
      <c r="I34" s="290"/>
      <c r="J34" s="290"/>
      <c r="K34" s="290"/>
      <c r="L34" s="290"/>
      <c r="M34" s="290"/>
      <c r="N34" s="290"/>
    </row>
    <row r="35" spans="1:14">
      <c r="A35" s="4" t="s">
        <v>19</v>
      </c>
      <c r="B35" s="4">
        <v>2</v>
      </c>
      <c r="C35" s="4" t="str">
        <f t="shared" si="2"/>
        <v>BBL;2</v>
      </c>
      <c r="D35" s="4">
        <v>850</v>
      </c>
      <c r="H35" s="290" t="s">
        <v>92</v>
      </c>
      <c r="I35" s="290"/>
      <c r="J35" s="290"/>
      <c r="K35" s="290"/>
      <c r="L35" s="290"/>
      <c r="M35" s="290"/>
      <c r="N35" s="290"/>
    </row>
    <row r="36" spans="1:14">
      <c r="A36" s="4" t="s">
        <v>19</v>
      </c>
      <c r="B36" s="4">
        <v>3</v>
      </c>
      <c r="C36" s="4" t="str">
        <f t="shared" si="2"/>
        <v>BBL;3</v>
      </c>
      <c r="D36" s="4">
        <v>850</v>
      </c>
      <c r="H36" s="290" t="s">
        <v>97</v>
      </c>
      <c r="I36" s="290"/>
      <c r="J36" s="290"/>
      <c r="K36" s="290"/>
      <c r="L36" s="290"/>
      <c r="M36" s="290"/>
      <c r="N36" s="290"/>
    </row>
    <row r="37" spans="1:14">
      <c r="A37" s="4" t="s">
        <v>19</v>
      </c>
      <c r="B37" s="4">
        <v>4</v>
      </c>
      <c r="C37" s="4" t="str">
        <f t="shared" si="2"/>
        <v>BBL;4</v>
      </c>
      <c r="D37" s="4">
        <v>850</v>
      </c>
      <c r="H37" s="290" t="s">
        <v>22</v>
      </c>
      <c r="I37" s="290"/>
      <c r="J37" s="290"/>
      <c r="K37" s="290"/>
      <c r="L37" s="290"/>
      <c r="M37" s="290"/>
      <c r="N37" s="290"/>
    </row>
    <row r="38" spans="1:14">
      <c r="H38" s="290" t="s">
        <v>157</v>
      </c>
      <c r="I38" s="290"/>
      <c r="J38" s="290"/>
      <c r="K38" s="290"/>
      <c r="L38" s="290"/>
      <c r="M38" s="290"/>
      <c r="N38" s="290"/>
    </row>
    <row r="39" spans="1:14">
      <c r="H39" s="290" t="s">
        <v>160</v>
      </c>
      <c r="I39" s="290"/>
      <c r="J39" s="290"/>
      <c r="K39" s="290"/>
      <c r="L39" s="290"/>
      <c r="M39" s="290"/>
      <c r="N39" s="290"/>
    </row>
    <row r="40" spans="1:14">
      <c r="H40" s="290" t="s">
        <v>161</v>
      </c>
      <c r="I40" s="290"/>
      <c r="J40" s="290"/>
      <c r="K40" s="290"/>
      <c r="L40" s="290"/>
      <c r="M40" s="290"/>
      <c r="N40" s="290"/>
    </row>
    <row r="41" spans="1:14">
      <c r="H41" s="290" t="s">
        <v>162</v>
      </c>
      <c r="I41" s="290"/>
      <c r="J41" s="290"/>
      <c r="K41" s="290"/>
      <c r="L41" s="290"/>
      <c r="M41" s="290"/>
      <c r="N41" s="290"/>
    </row>
    <row r="42" spans="1:14">
      <c r="H42" s="290" t="s">
        <v>109</v>
      </c>
      <c r="I42" s="290"/>
      <c r="J42" s="290"/>
      <c r="K42" s="290"/>
      <c r="L42" s="290"/>
      <c r="M42" s="290"/>
      <c r="N42" s="290"/>
    </row>
    <row r="43" spans="1:14">
      <c r="H43" s="290" t="s">
        <v>165</v>
      </c>
      <c r="I43" s="290"/>
      <c r="J43" s="290"/>
      <c r="K43" s="290"/>
      <c r="L43" s="290"/>
      <c r="M43" s="290"/>
      <c r="N43" s="290"/>
    </row>
    <row r="44" spans="1:14">
      <c r="H44" s="290" t="s">
        <v>313</v>
      </c>
      <c r="I44" s="290"/>
      <c r="J44" s="290"/>
      <c r="K44" s="290"/>
      <c r="L44" s="290"/>
      <c r="M44" s="290"/>
      <c r="N44" s="290"/>
    </row>
    <row r="45" spans="1:14">
      <c r="H45" s="290" t="s">
        <v>314</v>
      </c>
      <c r="I45" s="290"/>
      <c r="J45" s="290"/>
      <c r="K45" s="290"/>
      <c r="L45" s="290"/>
      <c r="M45" s="290"/>
      <c r="N45" s="290"/>
    </row>
    <row r="46" spans="1:14">
      <c r="H46" s="290" t="s">
        <v>315</v>
      </c>
      <c r="I46" s="290"/>
      <c r="J46" s="290"/>
      <c r="K46" s="290"/>
      <c r="L46" s="290"/>
      <c r="M46" s="290"/>
      <c r="N46" s="290"/>
    </row>
    <row r="47" spans="1:14">
      <c r="H47" s="290" t="s">
        <v>316</v>
      </c>
      <c r="I47" s="290"/>
      <c r="J47" s="290"/>
      <c r="K47" s="290"/>
      <c r="L47" s="290"/>
      <c r="M47" s="290"/>
      <c r="N47" s="290"/>
    </row>
    <row r="48" spans="1:14">
      <c r="H48" s="290"/>
      <c r="I48" s="290"/>
      <c r="J48" s="290"/>
      <c r="K48" s="290"/>
      <c r="L48" s="290"/>
      <c r="M48" s="290"/>
      <c r="N48" s="290"/>
    </row>
    <row r="49" spans="8:14">
      <c r="H49" s="290"/>
      <c r="I49" s="290"/>
      <c r="J49" s="290"/>
      <c r="K49" s="290"/>
      <c r="L49" s="290"/>
      <c r="M49" s="290"/>
      <c r="N49" s="290"/>
    </row>
    <row r="50" spans="8:14">
      <c r="H50" s="290"/>
      <c r="I50" s="290"/>
      <c r="J50" s="290"/>
      <c r="K50" s="290"/>
      <c r="L50" s="290"/>
      <c r="M50" s="290"/>
      <c r="N50" s="290"/>
    </row>
    <row r="51" spans="8:14">
      <c r="H51" s="290"/>
      <c r="I51" s="290"/>
      <c r="J51" s="290"/>
      <c r="K51" s="290"/>
      <c r="L51" s="290"/>
      <c r="M51" s="290"/>
      <c r="N51" s="290"/>
    </row>
    <row r="52" spans="8:14">
      <c r="H52" s="290"/>
      <c r="I52" s="290"/>
      <c r="J52" s="290"/>
      <c r="K52" s="290"/>
      <c r="L52" s="290"/>
      <c r="M52" s="290"/>
      <c r="N52" s="290"/>
    </row>
    <row r="53" spans="8:14">
      <c r="H53" s="290"/>
      <c r="I53" s="290"/>
      <c r="J53" s="290"/>
      <c r="K53" s="290"/>
      <c r="L53" s="290"/>
      <c r="M53" s="290"/>
      <c r="N53" s="290"/>
    </row>
    <row r="54" spans="8:14">
      <c r="H54" s="290"/>
      <c r="I54" s="290"/>
      <c r="J54" s="290"/>
      <c r="K54" s="290"/>
      <c r="L54" s="290"/>
      <c r="M54" s="290"/>
      <c r="N54" s="290"/>
    </row>
    <row r="55" spans="8:14">
      <c r="H55" s="290"/>
      <c r="I55" s="290"/>
      <c r="J55" s="290"/>
      <c r="K55" s="290"/>
      <c r="L55" s="290"/>
      <c r="M55" s="290"/>
      <c r="N55" s="290"/>
    </row>
    <row r="56" spans="8:14">
      <c r="H56" s="290"/>
      <c r="I56" s="290"/>
      <c r="J56" s="290"/>
      <c r="K56" s="290"/>
      <c r="L56" s="290"/>
      <c r="M56" s="290"/>
      <c r="N56" s="290"/>
    </row>
    <row r="57" spans="8:14">
      <c r="H57" s="290"/>
      <c r="I57" s="290"/>
      <c r="J57" s="290"/>
      <c r="K57" s="290"/>
      <c r="L57" s="290"/>
      <c r="M57" s="290"/>
      <c r="N57" s="290"/>
    </row>
    <row r="58" spans="8:14">
      <c r="H58" s="290"/>
      <c r="I58" s="290"/>
      <c r="J58" s="290"/>
      <c r="K58" s="290"/>
      <c r="L58" s="290"/>
      <c r="M58" s="290"/>
      <c r="N58" s="290"/>
    </row>
    <row r="59" spans="8:14">
      <c r="H59" s="290"/>
      <c r="I59" s="290"/>
      <c r="J59" s="290"/>
      <c r="K59" s="290"/>
      <c r="L59" s="290"/>
      <c r="M59" s="290"/>
      <c r="N59" s="290"/>
    </row>
    <row r="60" spans="8:14">
      <c r="H60" s="290"/>
      <c r="I60" s="290"/>
      <c r="J60" s="290"/>
      <c r="K60" s="290"/>
      <c r="L60" s="290"/>
      <c r="M60" s="290"/>
      <c r="N60" s="290"/>
    </row>
    <row r="61" spans="8:14">
      <c r="H61" s="290"/>
      <c r="I61" s="290"/>
      <c r="J61" s="290"/>
      <c r="K61" s="290"/>
      <c r="L61" s="290"/>
      <c r="M61" s="290"/>
      <c r="N61" s="290"/>
    </row>
    <row r="62" spans="8:14">
      <c r="H62" s="290"/>
      <c r="I62" s="290"/>
      <c r="J62" s="290"/>
      <c r="K62" s="290"/>
      <c r="L62" s="290"/>
      <c r="M62" s="290"/>
      <c r="N62" s="290"/>
    </row>
    <row r="63" spans="8:14">
      <c r="H63" s="290"/>
      <c r="I63" s="290"/>
      <c r="J63" s="290"/>
      <c r="K63" s="290"/>
      <c r="L63" s="290"/>
      <c r="M63" s="290"/>
      <c r="N63" s="290"/>
    </row>
    <row r="64" spans="8:14">
      <c r="H64" s="290"/>
      <c r="I64" s="290"/>
      <c r="J64" s="290"/>
      <c r="K64" s="290"/>
      <c r="L64" s="290"/>
      <c r="M64" s="290"/>
      <c r="N64" s="290"/>
    </row>
    <row r="65" spans="8:14">
      <c r="H65" s="290"/>
      <c r="I65" s="290"/>
      <c r="J65" s="290"/>
      <c r="K65" s="290"/>
      <c r="L65" s="290"/>
      <c r="M65" s="290"/>
      <c r="N65" s="290"/>
    </row>
    <row r="66" spans="8:14">
      <c r="H66" s="290"/>
      <c r="I66" s="290"/>
      <c r="J66" s="290"/>
      <c r="K66" s="290"/>
      <c r="L66" s="290"/>
      <c r="M66" s="290"/>
      <c r="N66" s="290"/>
    </row>
    <row r="67" spans="8:14">
      <c r="H67" s="290"/>
      <c r="I67" s="290"/>
      <c r="J67" s="290"/>
      <c r="K67" s="290"/>
      <c r="L67" s="290"/>
      <c r="M67" s="290"/>
      <c r="N67" s="290"/>
    </row>
    <row r="68" spans="8:14">
      <c r="H68" s="290"/>
      <c r="I68" s="290"/>
      <c r="J68" s="290"/>
      <c r="K68" s="290"/>
      <c r="L68" s="290"/>
      <c r="M68" s="290"/>
      <c r="N68" s="290"/>
    </row>
    <row r="69" spans="8:14">
      <c r="H69" s="290"/>
      <c r="I69" s="290"/>
      <c r="J69" s="290"/>
      <c r="K69" s="290"/>
      <c r="L69" s="290"/>
      <c r="M69" s="290"/>
      <c r="N69" s="290"/>
    </row>
    <row r="70" spans="8:14">
      <c r="H70" s="290"/>
      <c r="I70" s="290"/>
      <c r="J70" s="290"/>
      <c r="K70" s="290"/>
      <c r="L70" s="290"/>
      <c r="M70" s="290"/>
      <c r="N70" s="290"/>
    </row>
    <row r="71" spans="8:14">
      <c r="H71" s="290"/>
      <c r="I71" s="290"/>
      <c r="J71" s="290"/>
      <c r="K71" s="290"/>
      <c r="L71" s="290"/>
      <c r="M71" s="290"/>
      <c r="N71" s="290"/>
    </row>
    <row r="72" spans="8:14">
      <c r="H72" s="290"/>
      <c r="I72" s="290"/>
      <c r="J72" s="290"/>
      <c r="K72" s="290"/>
      <c r="L72" s="290"/>
      <c r="M72" s="290"/>
      <c r="N72" s="290"/>
    </row>
    <row r="73" spans="8:14">
      <c r="H73" s="290"/>
      <c r="I73" s="290"/>
      <c r="J73" s="290"/>
      <c r="K73" s="290"/>
      <c r="L73" s="290"/>
      <c r="M73" s="290"/>
      <c r="N73" s="290"/>
    </row>
    <row r="74" spans="8:14">
      <c r="H74" s="290"/>
      <c r="I74" s="290"/>
      <c r="J74" s="290"/>
      <c r="K74" s="290"/>
      <c r="L74" s="290"/>
      <c r="M74" s="290"/>
      <c r="N74" s="290"/>
    </row>
    <row r="75" spans="8:14">
      <c r="H75" s="290"/>
      <c r="I75" s="290"/>
      <c r="J75" s="290"/>
      <c r="K75" s="290"/>
      <c r="L75" s="290"/>
      <c r="M75" s="290"/>
      <c r="N75" s="290"/>
    </row>
    <row r="76" spans="8:14">
      <c r="H76" s="290"/>
      <c r="I76" s="290"/>
      <c r="J76" s="290"/>
      <c r="K76" s="290"/>
      <c r="L76" s="290"/>
      <c r="M76" s="290"/>
      <c r="N76" s="290"/>
    </row>
    <row r="77" spans="8:14">
      <c r="H77" s="290"/>
      <c r="I77" s="290"/>
      <c r="J77" s="290"/>
      <c r="K77" s="290"/>
      <c r="L77" s="290"/>
      <c r="M77" s="290"/>
      <c r="N77" s="290"/>
    </row>
    <row r="78" spans="8:14">
      <c r="H78" s="290"/>
      <c r="I78" s="290"/>
      <c r="J78" s="290"/>
      <c r="K78" s="290"/>
      <c r="L78" s="290"/>
      <c r="M78" s="290"/>
      <c r="N78" s="290"/>
    </row>
    <row r="79" spans="8:14">
      <c r="H79" s="290"/>
      <c r="I79" s="290"/>
      <c r="J79" s="290"/>
      <c r="K79" s="290"/>
      <c r="L79" s="290"/>
      <c r="M79" s="290"/>
      <c r="N79" s="290"/>
    </row>
    <row r="80" spans="8:14">
      <c r="H80" s="290"/>
      <c r="I80" s="290"/>
      <c r="J80" s="290"/>
      <c r="K80" s="290"/>
      <c r="L80" s="290"/>
      <c r="M80" s="290"/>
      <c r="N80" s="290"/>
    </row>
    <row r="81" spans="8:14">
      <c r="H81" s="290"/>
      <c r="I81" s="290"/>
      <c r="J81" s="290"/>
      <c r="K81" s="290"/>
      <c r="L81" s="290"/>
      <c r="M81" s="290"/>
      <c r="N81" s="290"/>
    </row>
    <row r="82" spans="8:14">
      <c r="H82" s="290"/>
      <c r="I82" s="290"/>
      <c r="J82" s="290"/>
      <c r="K82" s="290"/>
      <c r="L82" s="290"/>
      <c r="M82" s="290"/>
      <c r="N82" s="290"/>
    </row>
    <row r="83" spans="8:14">
      <c r="H83" s="290"/>
      <c r="I83" s="290"/>
      <c r="J83" s="290"/>
      <c r="K83" s="290"/>
      <c r="L83" s="290"/>
      <c r="M83" s="290"/>
      <c r="N83" s="290"/>
    </row>
    <row r="84" spans="8:14">
      <c r="H84" s="290"/>
      <c r="I84" s="290"/>
      <c r="J84" s="290"/>
      <c r="K84" s="290"/>
      <c r="L84" s="290"/>
      <c r="M84" s="290"/>
      <c r="N84" s="290"/>
    </row>
    <row r="85" spans="8:14">
      <c r="H85" s="290"/>
      <c r="I85" s="290"/>
      <c r="J85" s="290"/>
      <c r="K85" s="290"/>
      <c r="L85" s="290"/>
      <c r="M85" s="290"/>
      <c r="N85" s="290"/>
    </row>
    <row r="86" spans="8:14">
      <c r="H86" s="290"/>
      <c r="I86" s="290"/>
      <c r="J86" s="290"/>
      <c r="K86" s="290"/>
      <c r="L86" s="290"/>
      <c r="M86" s="290"/>
      <c r="N86" s="290"/>
    </row>
    <row r="87" spans="8:14">
      <c r="H87" s="290"/>
      <c r="I87" s="290"/>
      <c r="J87" s="290"/>
      <c r="K87" s="290"/>
      <c r="L87" s="290"/>
      <c r="M87" s="290"/>
      <c r="N87" s="290"/>
    </row>
    <row r="88" spans="8:14">
      <c r="H88" s="290"/>
      <c r="I88" s="290"/>
      <c r="J88" s="290"/>
      <c r="K88" s="290"/>
      <c r="L88" s="290"/>
      <c r="M88" s="290"/>
      <c r="N88" s="290"/>
    </row>
    <row r="89" spans="8:14">
      <c r="H89" s="290"/>
      <c r="I89" s="290"/>
      <c r="J89" s="290"/>
      <c r="K89" s="290"/>
      <c r="L89" s="290"/>
      <c r="M89" s="290"/>
      <c r="N89" s="290"/>
    </row>
    <row r="90" spans="8:14">
      <c r="H90" s="290"/>
      <c r="I90" s="290"/>
      <c r="J90" s="290"/>
      <c r="K90" s="290"/>
      <c r="L90" s="290"/>
      <c r="M90" s="290"/>
      <c r="N90" s="290"/>
    </row>
    <row r="91" spans="8:14">
      <c r="H91" s="290"/>
      <c r="I91" s="290"/>
      <c r="J91" s="290"/>
      <c r="K91" s="290"/>
      <c r="L91" s="290"/>
      <c r="M91" s="290"/>
      <c r="N91" s="290"/>
    </row>
    <row r="92" spans="8:14">
      <c r="H92" s="290"/>
      <c r="I92" s="290"/>
      <c r="J92" s="290"/>
      <c r="K92" s="290"/>
      <c r="L92" s="290"/>
      <c r="M92" s="290"/>
      <c r="N92" s="290"/>
    </row>
    <row r="93" spans="8:14">
      <c r="H93" s="290"/>
      <c r="I93" s="290"/>
      <c r="J93" s="290"/>
      <c r="K93" s="290"/>
      <c r="L93" s="290"/>
      <c r="M93" s="290"/>
      <c r="N93" s="290"/>
    </row>
    <row r="94" spans="8:14">
      <c r="H94" s="290"/>
      <c r="I94" s="290"/>
      <c r="J94" s="290"/>
      <c r="K94" s="290"/>
      <c r="L94" s="290"/>
      <c r="M94" s="290"/>
      <c r="N94" s="290"/>
    </row>
    <row r="95" spans="8:14">
      <c r="H95" s="290"/>
      <c r="I95" s="290"/>
      <c r="J95" s="290"/>
      <c r="K95" s="290"/>
      <c r="L95" s="290"/>
      <c r="M95" s="290"/>
      <c r="N95" s="290"/>
    </row>
    <row r="96" spans="8:14">
      <c r="H96" s="290"/>
      <c r="I96" s="290"/>
      <c r="J96" s="290"/>
      <c r="K96" s="290"/>
      <c r="L96" s="290"/>
      <c r="M96" s="290"/>
      <c r="N96" s="290"/>
    </row>
    <row r="97" spans="8:14">
      <c r="H97" s="290"/>
      <c r="I97" s="290"/>
      <c r="J97" s="290"/>
      <c r="K97" s="290"/>
      <c r="L97" s="290"/>
      <c r="M97" s="290"/>
      <c r="N97" s="290"/>
    </row>
    <row r="98" spans="8:14">
      <c r="H98" s="290"/>
      <c r="I98" s="290"/>
      <c r="J98" s="290"/>
      <c r="K98" s="290"/>
      <c r="L98" s="290"/>
      <c r="M98" s="290"/>
      <c r="N98" s="290"/>
    </row>
    <row r="99" spans="8:14">
      <c r="H99" s="290"/>
      <c r="I99" s="290"/>
      <c r="J99" s="290"/>
      <c r="K99" s="290"/>
      <c r="L99" s="290"/>
      <c r="M99" s="290"/>
      <c r="N99" s="290"/>
    </row>
    <row r="100" spans="8:14">
      <c r="H100" s="290"/>
      <c r="I100" s="290"/>
      <c r="J100" s="290"/>
      <c r="K100" s="290"/>
      <c r="L100" s="290"/>
      <c r="M100" s="290"/>
      <c r="N100" s="290"/>
    </row>
    <row r="101" spans="8:14">
      <c r="H101" s="290"/>
      <c r="I101" s="290"/>
      <c r="J101" s="290"/>
      <c r="K101" s="290"/>
      <c r="L101" s="290"/>
      <c r="M101" s="290"/>
      <c r="N101" s="290"/>
    </row>
    <row r="102" spans="8:14">
      <c r="H102" s="290"/>
      <c r="I102" s="290"/>
      <c r="J102" s="290"/>
      <c r="K102" s="290"/>
      <c r="L102" s="290"/>
      <c r="M102" s="290"/>
      <c r="N102" s="290"/>
    </row>
    <row r="103" spans="8:14">
      <c r="H103" s="290"/>
      <c r="I103" s="290"/>
      <c r="J103" s="290"/>
      <c r="K103" s="290"/>
      <c r="L103" s="290"/>
      <c r="M103" s="290"/>
      <c r="N103" s="290"/>
    </row>
    <row r="104" spans="8:14">
      <c r="H104" s="290"/>
      <c r="I104" s="290"/>
      <c r="J104" s="290"/>
      <c r="K104" s="290"/>
      <c r="L104" s="290"/>
      <c r="M104" s="290"/>
      <c r="N104" s="290"/>
    </row>
    <row r="105" spans="8:14">
      <c r="H105" s="290"/>
      <c r="I105" s="290"/>
      <c r="J105" s="290"/>
      <c r="K105" s="290"/>
      <c r="L105" s="290"/>
      <c r="M105" s="290"/>
      <c r="N105" s="290"/>
    </row>
    <row r="106" spans="8:14">
      <c r="H106" s="290"/>
      <c r="I106" s="290"/>
      <c r="J106" s="290"/>
      <c r="K106" s="290"/>
      <c r="L106" s="290"/>
      <c r="M106" s="290"/>
      <c r="N106" s="290"/>
    </row>
    <row r="107" spans="8:14">
      <c r="H107" s="290"/>
      <c r="I107" s="290"/>
      <c r="J107" s="290"/>
      <c r="K107" s="290"/>
      <c r="L107" s="290"/>
      <c r="M107" s="290"/>
      <c r="N107" s="290"/>
    </row>
    <row r="108" spans="8:14">
      <c r="H108" s="290"/>
      <c r="I108" s="290"/>
      <c r="J108" s="290"/>
      <c r="K108" s="290"/>
      <c r="L108" s="290"/>
      <c r="M108" s="290"/>
      <c r="N108" s="290"/>
    </row>
    <row r="109" spans="8:14">
      <c r="H109" s="290"/>
      <c r="I109" s="290"/>
      <c r="J109" s="290"/>
      <c r="K109" s="290"/>
      <c r="L109" s="290"/>
      <c r="M109" s="290"/>
      <c r="N109" s="290"/>
    </row>
    <row r="110" spans="8:14">
      <c r="H110" s="290"/>
      <c r="I110" s="290"/>
      <c r="J110" s="290"/>
      <c r="K110" s="290"/>
      <c r="L110" s="290"/>
      <c r="M110" s="290"/>
      <c r="N110" s="290"/>
    </row>
    <row r="111" spans="8:14">
      <c r="H111" s="290"/>
      <c r="I111" s="290"/>
      <c r="J111" s="290"/>
      <c r="K111" s="290"/>
      <c r="L111" s="290"/>
      <c r="M111" s="290"/>
      <c r="N111" s="290"/>
    </row>
    <row r="112" spans="8:14">
      <c r="H112" s="290"/>
      <c r="I112" s="290"/>
      <c r="J112" s="290"/>
      <c r="K112" s="290"/>
      <c r="L112" s="290"/>
      <c r="M112" s="290"/>
      <c r="N112" s="290"/>
    </row>
    <row r="113" spans="8:14">
      <c r="H113" s="290"/>
      <c r="I113" s="290"/>
      <c r="J113" s="290"/>
      <c r="K113" s="290"/>
      <c r="L113" s="290"/>
      <c r="M113" s="290"/>
      <c r="N113" s="290"/>
    </row>
    <row r="114" spans="8:14">
      <c r="H114" s="290"/>
      <c r="I114" s="290"/>
      <c r="J114" s="290"/>
      <c r="K114" s="290"/>
      <c r="L114" s="290"/>
      <c r="M114" s="290"/>
      <c r="N114" s="290"/>
    </row>
    <row r="115" spans="8:14">
      <c r="H115" s="290"/>
      <c r="I115" s="290"/>
      <c r="J115" s="290"/>
      <c r="K115" s="290"/>
      <c r="L115" s="290"/>
      <c r="M115" s="290"/>
      <c r="N115" s="290"/>
    </row>
    <row r="116" spans="8:14">
      <c r="H116" s="290"/>
      <c r="I116" s="290"/>
      <c r="J116" s="290"/>
      <c r="K116" s="290"/>
      <c r="L116" s="290"/>
      <c r="M116" s="290"/>
      <c r="N116" s="290"/>
    </row>
    <row r="117" spans="8:14">
      <c r="H117" s="290"/>
      <c r="I117" s="290"/>
      <c r="J117" s="290"/>
      <c r="K117" s="290"/>
      <c r="L117" s="290"/>
      <c r="M117" s="290"/>
      <c r="N117" s="290"/>
    </row>
    <row r="118" spans="8:14">
      <c r="H118" s="290"/>
      <c r="I118" s="290"/>
      <c r="J118" s="290"/>
      <c r="K118" s="290"/>
      <c r="L118" s="290"/>
      <c r="M118" s="290"/>
      <c r="N118" s="290"/>
    </row>
    <row r="119" spans="8:14">
      <c r="H119" s="290"/>
      <c r="I119" s="290"/>
      <c r="J119" s="290"/>
      <c r="K119" s="290"/>
      <c r="L119" s="290"/>
      <c r="M119" s="290"/>
      <c r="N119" s="290"/>
    </row>
    <row r="120" spans="8:14">
      <c r="H120" s="290"/>
      <c r="I120" s="290"/>
      <c r="J120" s="290"/>
      <c r="K120" s="290"/>
      <c r="L120" s="290"/>
      <c r="M120" s="290"/>
      <c r="N120" s="290"/>
    </row>
    <row r="121" spans="8:14">
      <c r="H121" s="290"/>
      <c r="I121" s="290"/>
      <c r="J121" s="290"/>
      <c r="K121" s="290"/>
      <c r="L121" s="290"/>
      <c r="M121" s="290"/>
      <c r="N121" s="290"/>
    </row>
    <row r="122" spans="8:14">
      <c r="H122" s="290"/>
      <c r="I122" s="290"/>
      <c r="J122" s="290"/>
      <c r="K122" s="290"/>
      <c r="L122" s="290"/>
      <c r="M122" s="290"/>
      <c r="N122" s="290"/>
    </row>
    <row r="123" spans="8:14">
      <c r="H123" s="290"/>
      <c r="I123" s="290"/>
      <c r="J123" s="290"/>
      <c r="K123" s="290"/>
      <c r="L123" s="290"/>
      <c r="M123" s="290"/>
      <c r="N123" s="290"/>
    </row>
    <row r="124" spans="8:14">
      <c r="H124" s="290"/>
      <c r="I124" s="290"/>
      <c r="J124" s="290"/>
      <c r="K124" s="290"/>
      <c r="L124" s="290"/>
      <c r="M124" s="290"/>
      <c r="N124" s="290"/>
    </row>
    <row r="125" spans="8:14">
      <c r="H125" s="290"/>
      <c r="I125" s="290"/>
      <c r="J125" s="290"/>
      <c r="K125" s="290"/>
      <c r="L125" s="290"/>
      <c r="M125" s="290"/>
      <c r="N125" s="290"/>
    </row>
    <row r="126" spans="8:14">
      <c r="H126" s="290"/>
      <c r="I126" s="290"/>
      <c r="J126" s="290"/>
      <c r="K126" s="290"/>
      <c r="L126" s="290"/>
      <c r="M126" s="290"/>
      <c r="N126" s="290"/>
    </row>
    <row r="127" spans="8:14">
      <c r="H127" s="290"/>
      <c r="I127" s="290"/>
      <c r="J127" s="290"/>
      <c r="K127" s="290"/>
      <c r="L127" s="290"/>
      <c r="M127" s="290"/>
      <c r="N127" s="290"/>
    </row>
    <row r="128" spans="8:14">
      <c r="H128" s="290"/>
      <c r="I128" s="290"/>
      <c r="J128" s="290"/>
      <c r="K128" s="290"/>
      <c r="L128" s="290"/>
      <c r="M128" s="290"/>
      <c r="N128" s="290"/>
    </row>
    <row r="129" spans="8:14">
      <c r="H129" s="290"/>
      <c r="I129" s="290"/>
      <c r="J129" s="290"/>
      <c r="K129" s="290"/>
      <c r="L129" s="290"/>
      <c r="M129" s="290"/>
      <c r="N129" s="290"/>
    </row>
    <row r="130" spans="8:14">
      <c r="H130" s="290"/>
      <c r="I130" s="290"/>
      <c r="J130" s="290"/>
      <c r="K130" s="290"/>
      <c r="L130" s="290"/>
      <c r="M130" s="290"/>
      <c r="N130" s="290"/>
    </row>
    <row r="131" spans="8:14">
      <c r="H131" s="290"/>
      <c r="I131" s="290"/>
      <c r="J131" s="290"/>
      <c r="K131" s="290"/>
      <c r="L131" s="290"/>
      <c r="M131" s="290"/>
      <c r="N131" s="290"/>
    </row>
    <row r="132" spans="8:14">
      <c r="H132" s="290"/>
      <c r="I132" s="290"/>
      <c r="J132" s="290"/>
      <c r="K132" s="290"/>
      <c r="L132" s="290"/>
      <c r="M132" s="290"/>
      <c r="N132" s="290"/>
    </row>
    <row r="133" spans="8:14">
      <c r="H133" s="290"/>
      <c r="I133" s="290"/>
      <c r="J133" s="290"/>
      <c r="K133" s="290"/>
      <c r="L133" s="290"/>
      <c r="M133" s="290"/>
      <c r="N133" s="290"/>
    </row>
    <row r="134" spans="8:14">
      <c r="H134" s="290"/>
      <c r="I134" s="290"/>
      <c r="J134" s="290"/>
      <c r="K134" s="290"/>
      <c r="L134" s="290"/>
      <c r="M134" s="290"/>
      <c r="N134" s="290"/>
    </row>
    <row r="135" spans="8:14">
      <c r="H135" s="290"/>
      <c r="I135" s="290"/>
      <c r="J135" s="290"/>
      <c r="K135" s="290"/>
      <c r="L135" s="290"/>
      <c r="M135" s="290"/>
      <c r="N135" s="290"/>
    </row>
    <row r="136" spans="8:14">
      <c r="H136" s="290"/>
      <c r="I136" s="290"/>
      <c r="J136" s="290"/>
      <c r="K136" s="290"/>
      <c r="L136" s="290"/>
      <c r="M136" s="290"/>
      <c r="N136" s="290"/>
    </row>
    <row r="137" spans="8:14">
      <c r="H137" s="290"/>
      <c r="I137" s="290"/>
      <c r="J137" s="290"/>
      <c r="K137" s="290"/>
      <c r="L137" s="290"/>
      <c r="M137" s="290"/>
      <c r="N137" s="290"/>
    </row>
    <row r="138" spans="8:14">
      <c r="H138" s="290"/>
      <c r="I138" s="290"/>
      <c r="J138" s="290"/>
      <c r="K138" s="290"/>
      <c r="L138" s="290"/>
      <c r="M138" s="290"/>
      <c r="N138" s="290"/>
    </row>
    <row r="139" spans="8:14">
      <c r="H139" s="290"/>
      <c r="I139" s="290"/>
      <c r="J139" s="290"/>
      <c r="K139" s="290"/>
      <c r="L139" s="290"/>
      <c r="M139" s="290"/>
      <c r="N139" s="290"/>
    </row>
    <row r="140" spans="8:14">
      <c r="H140" s="290"/>
      <c r="I140" s="290"/>
      <c r="J140" s="290"/>
      <c r="K140" s="290"/>
      <c r="L140" s="290"/>
      <c r="M140" s="290"/>
      <c r="N140" s="290"/>
    </row>
    <row r="141" spans="8:14">
      <c r="H141" s="290"/>
      <c r="I141" s="290"/>
      <c r="J141" s="290"/>
      <c r="K141" s="290"/>
      <c r="L141" s="290"/>
      <c r="M141" s="290"/>
      <c r="N141" s="290"/>
    </row>
    <row r="142" spans="8:14">
      <c r="H142" s="290"/>
      <c r="I142" s="290"/>
      <c r="J142" s="290"/>
      <c r="K142" s="290"/>
      <c r="L142" s="290"/>
      <c r="M142" s="290"/>
      <c r="N142" s="290"/>
    </row>
    <row r="143" spans="8:14">
      <c r="H143" s="290"/>
      <c r="I143" s="290"/>
      <c r="J143" s="290"/>
      <c r="K143" s="290"/>
      <c r="L143" s="290"/>
      <c r="M143" s="290"/>
      <c r="N143" s="290"/>
    </row>
    <row r="144" spans="8:14">
      <c r="H144" s="290"/>
      <c r="I144" s="290"/>
      <c r="J144" s="290"/>
      <c r="K144" s="290"/>
      <c r="L144" s="290"/>
      <c r="M144" s="290"/>
      <c r="N144" s="290"/>
    </row>
    <row r="145" spans="8:14">
      <c r="H145" s="290"/>
      <c r="I145" s="290"/>
      <c r="J145" s="290"/>
      <c r="K145" s="290"/>
      <c r="L145" s="290"/>
      <c r="M145" s="290"/>
      <c r="N145" s="290"/>
    </row>
    <row r="146" spans="8:14">
      <c r="H146" s="290"/>
      <c r="I146" s="290"/>
      <c r="J146" s="290"/>
      <c r="K146" s="290"/>
      <c r="L146" s="290"/>
      <c r="M146" s="290"/>
      <c r="N146" s="290"/>
    </row>
    <row r="147" spans="8:14">
      <c r="H147" s="290"/>
      <c r="I147" s="290"/>
      <c r="J147" s="290"/>
      <c r="K147" s="290"/>
      <c r="L147" s="290"/>
      <c r="M147" s="290"/>
      <c r="N147" s="290"/>
    </row>
    <row r="148" spans="8:14">
      <c r="H148" s="290"/>
      <c r="I148" s="290"/>
      <c r="J148" s="290"/>
      <c r="K148" s="290"/>
      <c r="L148" s="290"/>
      <c r="M148" s="290"/>
      <c r="N148" s="290"/>
    </row>
    <row r="149" spans="8:14">
      <c r="H149" s="290"/>
      <c r="I149" s="290"/>
      <c r="J149" s="290"/>
      <c r="K149" s="290"/>
      <c r="L149" s="290"/>
      <c r="M149" s="290"/>
      <c r="N149" s="290"/>
    </row>
    <row r="150" spans="8:14">
      <c r="H150" s="290"/>
      <c r="I150" s="290"/>
      <c r="J150" s="290"/>
      <c r="K150" s="290"/>
      <c r="L150" s="290"/>
      <c r="M150" s="290"/>
      <c r="N150" s="290"/>
    </row>
    <row r="151" spans="8:14">
      <c r="H151" s="290"/>
      <c r="I151" s="290"/>
      <c r="J151" s="290"/>
      <c r="K151" s="290"/>
      <c r="L151" s="290"/>
      <c r="M151" s="290"/>
      <c r="N151" s="290"/>
    </row>
    <row r="152" spans="8:14">
      <c r="H152" s="290"/>
      <c r="I152" s="290"/>
      <c r="J152" s="290"/>
      <c r="K152" s="290"/>
      <c r="L152" s="290"/>
      <c r="M152" s="290"/>
      <c r="N152" s="290"/>
    </row>
    <row r="153" spans="8:14">
      <c r="H153" s="290"/>
      <c r="I153" s="290"/>
      <c r="J153" s="290"/>
      <c r="K153" s="290"/>
      <c r="L153" s="290"/>
      <c r="M153" s="290"/>
      <c r="N153" s="290"/>
    </row>
    <row r="154" spans="8:14">
      <c r="H154" s="290"/>
      <c r="I154" s="290"/>
      <c r="J154" s="290"/>
      <c r="K154" s="290"/>
      <c r="L154" s="290"/>
      <c r="M154" s="290"/>
      <c r="N154" s="290"/>
    </row>
    <row r="155" spans="8:14">
      <c r="H155" s="290"/>
      <c r="I155" s="290"/>
      <c r="J155" s="290"/>
      <c r="K155" s="290"/>
      <c r="L155" s="290"/>
      <c r="M155" s="290"/>
      <c r="N155" s="290"/>
    </row>
    <row r="156" spans="8:14">
      <c r="H156" s="290"/>
      <c r="I156" s="290"/>
      <c r="J156" s="290"/>
      <c r="K156" s="290"/>
      <c r="L156" s="290"/>
      <c r="M156" s="290"/>
      <c r="N156" s="290"/>
    </row>
    <row r="157" spans="8:14">
      <c r="H157" s="290"/>
      <c r="I157" s="290"/>
      <c r="J157" s="290"/>
      <c r="K157" s="290"/>
      <c r="L157" s="290"/>
      <c r="M157" s="290"/>
      <c r="N157" s="290"/>
    </row>
    <row r="158" spans="8:14">
      <c r="H158" s="290"/>
      <c r="I158" s="290"/>
      <c r="J158" s="290"/>
      <c r="K158" s="290"/>
      <c r="L158" s="290"/>
      <c r="M158" s="290"/>
      <c r="N158" s="290"/>
    </row>
    <row r="159" spans="8:14">
      <c r="H159" s="290"/>
      <c r="I159" s="290"/>
      <c r="J159" s="290"/>
      <c r="K159" s="290"/>
      <c r="L159" s="290"/>
      <c r="M159" s="290"/>
      <c r="N159" s="290"/>
    </row>
    <row r="160" spans="8:14">
      <c r="H160" s="290"/>
      <c r="I160" s="290"/>
      <c r="J160" s="290"/>
      <c r="K160" s="290"/>
      <c r="L160" s="290"/>
      <c r="M160" s="290"/>
      <c r="N160" s="290"/>
    </row>
    <row r="161" spans="8:14">
      <c r="H161" s="290"/>
      <c r="I161" s="290"/>
      <c r="J161" s="290"/>
      <c r="K161" s="290"/>
      <c r="L161" s="290"/>
      <c r="M161" s="290"/>
      <c r="N161" s="290"/>
    </row>
    <row r="162" spans="8:14">
      <c r="H162" s="290"/>
      <c r="I162" s="290"/>
      <c r="J162" s="290"/>
      <c r="K162" s="290"/>
      <c r="L162" s="290"/>
      <c r="M162" s="290"/>
      <c r="N162" s="290"/>
    </row>
    <row r="163" spans="8:14">
      <c r="H163" s="290"/>
      <c r="I163" s="290"/>
      <c r="J163" s="290"/>
      <c r="K163" s="290"/>
      <c r="L163" s="290"/>
      <c r="M163" s="290"/>
      <c r="N163" s="290"/>
    </row>
    <row r="164" spans="8:14">
      <c r="H164" s="290"/>
      <c r="I164" s="290"/>
      <c r="J164" s="290"/>
      <c r="K164" s="290"/>
      <c r="L164" s="290"/>
      <c r="M164" s="290"/>
      <c r="N164" s="290"/>
    </row>
    <row r="165" spans="8:14">
      <c r="H165" s="290"/>
      <c r="I165" s="290"/>
      <c r="J165" s="290"/>
      <c r="K165" s="290"/>
      <c r="L165" s="290"/>
      <c r="M165" s="290"/>
      <c r="N165" s="290"/>
    </row>
    <row r="166" spans="8:14">
      <c r="H166" s="290"/>
      <c r="I166" s="290"/>
      <c r="J166" s="290"/>
      <c r="K166" s="290"/>
      <c r="L166" s="290"/>
      <c r="M166" s="290"/>
      <c r="N166" s="290"/>
    </row>
    <row r="167" spans="8:14">
      <c r="H167" s="290"/>
      <c r="I167" s="290"/>
      <c r="J167" s="290"/>
      <c r="K167" s="290"/>
      <c r="L167" s="290"/>
      <c r="M167" s="290"/>
      <c r="N167" s="290"/>
    </row>
    <row r="168" spans="8:14">
      <c r="H168" s="290"/>
      <c r="I168" s="290"/>
      <c r="J168" s="290"/>
      <c r="K168" s="290"/>
      <c r="L168" s="290"/>
      <c r="M168" s="290"/>
      <c r="N168" s="290"/>
    </row>
    <row r="169" spans="8:14">
      <c r="H169" s="290"/>
      <c r="I169" s="290"/>
      <c r="J169" s="290"/>
      <c r="K169" s="290"/>
      <c r="L169" s="290"/>
      <c r="M169" s="290"/>
      <c r="N169" s="290"/>
    </row>
    <row r="170" spans="8:14">
      <c r="H170" s="290"/>
      <c r="I170" s="290"/>
      <c r="J170" s="290"/>
      <c r="K170" s="290"/>
      <c r="L170" s="290"/>
      <c r="M170" s="290"/>
      <c r="N170" s="290"/>
    </row>
    <row r="171" spans="8:14">
      <c r="H171" s="290"/>
      <c r="I171" s="290"/>
      <c r="J171" s="290"/>
      <c r="K171" s="290"/>
      <c r="L171" s="290"/>
      <c r="M171" s="290"/>
      <c r="N171" s="290"/>
    </row>
    <row r="172" spans="8:14">
      <c r="H172" s="290"/>
      <c r="I172" s="290"/>
      <c r="J172" s="290"/>
      <c r="K172" s="290"/>
      <c r="L172" s="290"/>
      <c r="M172" s="290"/>
      <c r="N172" s="290"/>
    </row>
    <row r="173" spans="8:14">
      <c r="H173" s="290"/>
      <c r="I173" s="290"/>
      <c r="J173" s="290"/>
      <c r="K173" s="290"/>
      <c r="L173" s="290"/>
      <c r="M173" s="290"/>
      <c r="N173" s="290"/>
    </row>
    <row r="174" spans="8:14">
      <c r="H174" s="290"/>
      <c r="I174" s="290"/>
      <c r="J174" s="290"/>
      <c r="K174" s="290"/>
      <c r="L174" s="290"/>
      <c r="M174" s="290"/>
      <c r="N174" s="290"/>
    </row>
    <row r="175" spans="8:14">
      <c r="H175" s="290"/>
      <c r="I175" s="290"/>
      <c r="J175" s="290"/>
      <c r="K175" s="290"/>
      <c r="L175" s="290"/>
      <c r="M175" s="290"/>
      <c r="N175" s="290"/>
    </row>
    <row r="176" spans="8:14">
      <c r="H176" s="290"/>
      <c r="I176" s="290"/>
      <c r="J176" s="290"/>
      <c r="K176" s="290"/>
      <c r="L176" s="290"/>
      <c r="M176" s="290"/>
      <c r="N176" s="290"/>
    </row>
    <row r="177" spans="8:14">
      <c r="H177" s="290"/>
      <c r="I177" s="290"/>
      <c r="J177" s="290"/>
      <c r="K177" s="290"/>
      <c r="L177" s="290"/>
      <c r="M177" s="290"/>
      <c r="N177" s="290"/>
    </row>
    <row r="178" spans="8:14">
      <c r="H178" s="290"/>
      <c r="I178" s="290"/>
      <c r="J178" s="290"/>
      <c r="K178" s="290"/>
      <c r="L178" s="290"/>
      <c r="M178" s="290"/>
      <c r="N178" s="290"/>
    </row>
    <row r="179" spans="8:14">
      <c r="H179" s="290"/>
      <c r="I179" s="290"/>
      <c r="J179" s="290"/>
      <c r="K179" s="290"/>
      <c r="L179" s="290"/>
      <c r="M179" s="290"/>
      <c r="N179" s="290"/>
    </row>
    <row r="180" spans="8:14">
      <c r="H180" s="290"/>
      <c r="I180" s="290"/>
      <c r="J180" s="290"/>
      <c r="K180" s="290"/>
      <c r="L180" s="290"/>
      <c r="M180" s="290"/>
      <c r="N180" s="290"/>
    </row>
    <row r="181" spans="8:14">
      <c r="H181" s="290"/>
      <c r="I181" s="290"/>
      <c r="J181" s="290"/>
      <c r="K181" s="290"/>
      <c r="L181" s="290"/>
      <c r="M181" s="290"/>
      <c r="N181" s="290"/>
    </row>
    <row r="182" spans="8:14">
      <c r="H182" s="290"/>
      <c r="I182" s="290"/>
      <c r="J182" s="290"/>
      <c r="K182" s="290"/>
      <c r="L182" s="290"/>
      <c r="M182" s="290"/>
      <c r="N182" s="290"/>
    </row>
    <row r="183" spans="8:14">
      <c r="H183" s="290"/>
      <c r="I183" s="290"/>
      <c r="J183" s="290"/>
      <c r="K183" s="290"/>
      <c r="L183" s="290"/>
      <c r="M183" s="290"/>
      <c r="N183" s="290"/>
    </row>
    <row r="184" spans="8:14">
      <c r="H184" s="290"/>
      <c r="I184" s="290"/>
      <c r="J184" s="290"/>
      <c r="K184" s="290"/>
      <c r="L184" s="290"/>
      <c r="M184" s="290"/>
      <c r="N184" s="290"/>
    </row>
    <row r="185" spans="8:14">
      <c r="H185" s="290"/>
      <c r="I185" s="290"/>
      <c r="J185" s="290"/>
      <c r="K185" s="290"/>
      <c r="L185" s="290"/>
      <c r="M185" s="290"/>
      <c r="N185" s="290"/>
    </row>
    <row r="186" spans="8:14">
      <c r="H186" s="290"/>
      <c r="I186" s="290"/>
      <c r="J186" s="290"/>
      <c r="K186" s="290"/>
      <c r="L186" s="290"/>
      <c r="M186" s="290"/>
      <c r="N186" s="290"/>
    </row>
    <row r="187" spans="8:14">
      <c r="H187" s="290"/>
      <c r="I187" s="290"/>
      <c r="J187" s="290"/>
      <c r="K187" s="290"/>
      <c r="L187" s="290"/>
      <c r="M187" s="290"/>
      <c r="N187" s="290"/>
    </row>
    <row r="188" spans="8:14">
      <c r="H188" s="290"/>
      <c r="I188" s="290"/>
      <c r="J188" s="290"/>
      <c r="K188" s="290"/>
      <c r="L188" s="290"/>
      <c r="M188" s="290"/>
      <c r="N188" s="290"/>
    </row>
    <row r="189" spans="8:14">
      <c r="H189" s="290"/>
      <c r="I189" s="290"/>
      <c r="J189" s="290"/>
      <c r="K189" s="290"/>
      <c r="L189" s="290"/>
      <c r="M189" s="290"/>
      <c r="N189" s="290"/>
    </row>
    <row r="190" spans="8:14">
      <c r="H190" s="290"/>
      <c r="I190" s="290"/>
      <c r="J190" s="290"/>
      <c r="K190" s="290"/>
      <c r="L190" s="290"/>
      <c r="M190" s="290"/>
      <c r="N190" s="290"/>
    </row>
    <row r="191" spans="8:14">
      <c r="H191" s="290"/>
      <c r="I191" s="290"/>
      <c r="J191" s="290"/>
      <c r="K191" s="290"/>
      <c r="L191" s="290"/>
      <c r="M191" s="290"/>
      <c r="N191" s="290"/>
    </row>
    <row r="192" spans="8:14">
      <c r="H192" s="290"/>
      <c r="I192" s="290"/>
      <c r="J192" s="290"/>
      <c r="K192" s="290"/>
      <c r="L192" s="290"/>
      <c r="M192" s="290"/>
      <c r="N192" s="290"/>
    </row>
    <row r="193" spans="8:14">
      <c r="H193" s="290"/>
      <c r="I193" s="290"/>
      <c r="J193" s="290"/>
      <c r="K193" s="290"/>
      <c r="L193" s="290"/>
      <c r="M193" s="290"/>
      <c r="N193" s="290"/>
    </row>
    <row r="194" spans="8:14">
      <c r="H194" s="290"/>
      <c r="I194" s="290"/>
      <c r="J194" s="290"/>
      <c r="K194" s="290"/>
      <c r="L194" s="290"/>
      <c r="M194" s="290"/>
      <c r="N194" s="290"/>
    </row>
    <row r="195" spans="8:14">
      <c r="H195" s="290"/>
      <c r="I195" s="290"/>
      <c r="J195" s="290"/>
      <c r="K195" s="290"/>
      <c r="L195" s="290"/>
      <c r="M195" s="290"/>
      <c r="N195" s="290"/>
    </row>
    <row r="196" spans="8:14">
      <c r="H196" s="290"/>
      <c r="I196" s="290"/>
      <c r="J196" s="290"/>
      <c r="K196" s="290"/>
      <c r="L196" s="290"/>
      <c r="M196" s="290"/>
      <c r="N196" s="290"/>
    </row>
    <row r="197" spans="8:14">
      <c r="H197" s="290"/>
      <c r="I197" s="290"/>
      <c r="J197" s="290"/>
      <c r="K197" s="290"/>
      <c r="L197" s="290"/>
      <c r="M197" s="290"/>
      <c r="N197" s="290"/>
    </row>
    <row r="198" spans="8:14">
      <c r="H198" s="290"/>
      <c r="I198" s="290"/>
      <c r="J198" s="290"/>
      <c r="K198" s="290"/>
      <c r="L198" s="290"/>
      <c r="M198" s="290"/>
      <c r="N198" s="290"/>
    </row>
    <row r="199" spans="8:14">
      <c r="H199" s="290"/>
      <c r="I199" s="290"/>
      <c r="J199" s="290"/>
      <c r="K199" s="290"/>
      <c r="L199" s="290"/>
      <c r="M199" s="290"/>
      <c r="N199" s="290"/>
    </row>
    <row r="200" spans="8:14">
      <c r="H200" s="290"/>
      <c r="I200" s="290"/>
      <c r="J200" s="290"/>
      <c r="K200" s="290"/>
      <c r="L200" s="290"/>
      <c r="M200" s="290"/>
      <c r="N200" s="290"/>
    </row>
    <row r="201" spans="8:14">
      <c r="H201" s="290"/>
      <c r="I201" s="290"/>
      <c r="J201" s="290"/>
      <c r="K201" s="290"/>
      <c r="L201" s="290"/>
      <c r="M201" s="290"/>
      <c r="N201" s="29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0" customFormat="1" ht="52.15" customHeight="1">
      <c r="A2" s="180" t="s">
        <v>317</v>
      </c>
      <c r="B2" s="181" t="s">
        <v>318</v>
      </c>
      <c r="C2" s="181" t="s">
        <v>319</v>
      </c>
      <c r="D2" s="182" t="s">
        <v>320</v>
      </c>
      <c r="E2" s="183" t="s">
        <v>175</v>
      </c>
      <c r="F2" s="184"/>
      <c r="G2" s="184" t="s">
        <v>321</v>
      </c>
      <c r="H2" s="184" t="s">
        <v>322</v>
      </c>
      <c r="I2" s="184"/>
      <c r="J2" s="184"/>
      <c r="K2" s="185"/>
      <c r="L2" s="185"/>
      <c r="M2" s="186" t="s">
        <v>323</v>
      </c>
      <c r="N2" s="416"/>
      <c r="O2" s="187" t="s">
        <v>183</v>
      </c>
      <c r="Q2" s="417" t="s">
        <v>324</v>
      </c>
      <c r="R2" s="417"/>
      <c r="S2" s="418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325</v>
      </c>
      <c r="F3" s="151">
        <v>25001</v>
      </c>
      <c r="G3" s="151"/>
      <c r="H3" s="151" t="s">
        <v>326</v>
      </c>
      <c r="I3" s="151" t="s">
        <v>327</v>
      </c>
      <c r="J3" s="151">
        <v>2</v>
      </c>
      <c r="K3" s="152">
        <v>1.4</v>
      </c>
      <c r="L3" s="419" t="s">
        <v>186</v>
      </c>
      <c r="M3" s="153">
        <f>J3*1600</f>
        <v>3200</v>
      </c>
      <c r="N3" s="420" t="s">
        <v>187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325</v>
      </c>
      <c r="F4" s="151">
        <v>25002</v>
      </c>
      <c r="G4" s="151"/>
      <c r="H4" s="151" t="s">
        <v>326</v>
      </c>
      <c r="I4" s="151" t="s">
        <v>328</v>
      </c>
      <c r="J4" s="151">
        <v>2</v>
      </c>
      <c r="K4" s="152">
        <v>1.4</v>
      </c>
      <c r="L4" s="419" t="s">
        <v>186</v>
      </c>
      <c r="M4" s="153">
        <f t="shared" ref="M4:M67" si="4">J4*1600</f>
        <v>3200</v>
      </c>
      <c r="N4" s="420" t="s">
        <v>187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329</v>
      </c>
      <c r="F5" s="151">
        <v>25003</v>
      </c>
      <c r="G5" s="151"/>
      <c r="H5" s="151" t="s">
        <v>326</v>
      </c>
      <c r="I5" s="151" t="s">
        <v>330</v>
      </c>
      <c r="J5" s="151">
        <v>2</v>
      </c>
      <c r="K5" s="152">
        <v>1.4</v>
      </c>
      <c r="L5" s="419" t="s">
        <v>186</v>
      </c>
      <c r="M5" s="153">
        <f t="shared" si="4"/>
        <v>3200</v>
      </c>
      <c r="N5" s="420" t="s">
        <v>187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329</v>
      </c>
      <c r="F6" s="151">
        <v>25004</v>
      </c>
      <c r="G6" s="151"/>
      <c r="H6" s="151" t="s">
        <v>326</v>
      </c>
      <c r="I6" s="151" t="s">
        <v>331</v>
      </c>
      <c r="J6" s="151">
        <v>3</v>
      </c>
      <c r="K6" s="152">
        <v>1.4</v>
      </c>
      <c r="L6" s="419" t="s">
        <v>189</v>
      </c>
      <c r="M6" s="153">
        <f t="shared" si="4"/>
        <v>4800</v>
      </c>
      <c r="N6" s="420" t="s">
        <v>187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332</v>
      </c>
      <c r="F7" s="151">
        <v>25005</v>
      </c>
      <c r="G7" s="151"/>
      <c r="H7" s="151" t="s">
        <v>326</v>
      </c>
      <c r="I7" s="151" t="s">
        <v>333</v>
      </c>
      <c r="J7" s="151">
        <v>3</v>
      </c>
      <c r="K7" s="152">
        <v>1.4</v>
      </c>
      <c r="L7" s="419" t="s">
        <v>189</v>
      </c>
      <c r="M7" s="153">
        <f t="shared" si="4"/>
        <v>4800</v>
      </c>
      <c r="N7" s="420" t="s">
        <v>187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332</v>
      </c>
      <c r="F8" s="151">
        <v>25006</v>
      </c>
      <c r="G8" s="151"/>
      <c r="H8" s="151" t="s">
        <v>326</v>
      </c>
      <c r="I8" s="151" t="s">
        <v>334</v>
      </c>
      <c r="J8" s="151">
        <v>2</v>
      </c>
      <c r="K8" s="152">
        <v>1.4</v>
      </c>
      <c r="L8" s="419" t="s">
        <v>186</v>
      </c>
      <c r="M8" s="153">
        <f t="shared" si="4"/>
        <v>3200</v>
      </c>
      <c r="N8" s="420" t="s">
        <v>187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335</v>
      </c>
      <c r="F9" s="151">
        <v>25007</v>
      </c>
      <c r="G9" s="151"/>
      <c r="H9" s="151" t="s">
        <v>326</v>
      </c>
      <c r="I9" s="151" t="s">
        <v>336</v>
      </c>
      <c r="J9" s="151">
        <v>3</v>
      </c>
      <c r="K9" s="152">
        <v>1.4</v>
      </c>
      <c r="L9" s="419" t="s">
        <v>189</v>
      </c>
      <c r="M9" s="153">
        <f t="shared" si="4"/>
        <v>4800</v>
      </c>
      <c r="N9" s="420" t="s">
        <v>187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335</v>
      </c>
      <c r="F10" s="151">
        <v>25008</v>
      </c>
      <c r="G10" s="151"/>
      <c r="H10" s="151" t="s">
        <v>326</v>
      </c>
      <c r="I10" s="151" t="s">
        <v>337</v>
      </c>
      <c r="J10" s="151">
        <v>2</v>
      </c>
      <c r="K10" s="152">
        <v>1.4</v>
      </c>
      <c r="L10" s="419" t="s">
        <v>186</v>
      </c>
      <c r="M10" s="153">
        <f t="shared" si="4"/>
        <v>3200</v>
      </c>
      <c r="N10" s="420" t="s">
        <v>187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335</v>
      </c>
      <c r="F11" s="151">
        <v>25009</v>
      </c>
      <c r="G11" s="151"/>
      <c r="H11" s="151" t="s">
        <v>326</v>
      </c>
      <c r="I11" s="151" t="s">
        <v>338</v>
      </c>
      <c r="J11" s="151">
        <v>4</v>
      </c>
      <c r="K11" s="152">
        <v>1.4</v>
      </c>
      <c r="L11" s="419" t="s">
        <v>191</v>
      </c>
      <c r="M11" s="153">
        <f t="shared" si="4"/>
        <v>6400</v>
      </c>
      <c r="N11" s="420" t="s">
        <v>187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339</v>
      </c>
      <c r="F12" s="151">
        <v>25010</v>
      </c>
      <c r="G12" s="151"/>
      <c r="H12" s="151" t="s">
        <v>326</v>
      </c>
      <c r="I12" s="151" t="s">
        <v>340</v>
      </c>
      <c r="J12" s="151">
        <v>2</v>
      </c>
      <c r="K12" s="152">
        <v>1.4</v>
      </c>
      <c r="L12" s="419" t="s">
        <v>186</v>
      </c>
      <c r="M12" s="153">
        <f t="shared" si="4"/>
        <v>3200</v>
      </c>
      <c r="N12" s="420" t="s">
        <v>187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339</v>
      </c>
      <c r="F13" s="151">
        <v>25011</v>
      </c>
      <c r="G13" s="151"/>
      <c r="H13" s="151" t="s">
        <v>326</v>
      </c>
      <c r="I13" s="151" t="s">
        <v>341</v>
      </c>
      <c r="J13" s="151">
        <v>3</v>
      </c>
      <c r="K13" s="152">
        <v>1.4</v>
      </c>
      <c r="L13" s="419" t="s">
        <v>189</v>
      </c>
      <c r="M13" s="153">
        <f t="shared" si="4"/>
        <v>4800</v>
      </c>
      <c r="N13" s="420" t="s">
        <v>187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342</v>
      </c>
      <c r="F14" s="151">
        <v>25012</v>
      </c>
      <c r="G14" s="151"/>
      <c r="H14" s="151" t="s">
        <v>326</v>
      </c>
      <c r="I14" s="151" t="s">
        <v>343</v>
      </c>
      <c r="J14" s="151">
        <v>4</v>
      </c>
      <c r="K14" s="152">
        <v>1.4</v>
      </c>
      <c r="L14" s="419" t="s">
        <v>191</v>
      </c>
      <c r="M14" s="153">
        <f t="shared" si="4"/>
        <v>6400</v>
      </c>
      <c r="N14" s="420" t="s">
        <v>187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342</v>
      </c>
      <c r="F15" s="151">
        <v>25013</v>
      </c>
      <c r="G15" s="151"/>
      <c r="H15" s="151" t="s">
        <v>326</v>
      </c>
      <c r="I15" s="151" t="s">
        <v>344</v>
      </c>
      <c r="J15" s="151">
        <v>4</v>
      </c>
      <c r="K15" s="152">
        <v>1.4</v>
      </c>
      <c r="L15" s="419" t="s">
        <v>191</v>
      </c>
      <c r="M15" s="153">
        <f t="shared" si="4"/>
        <v>6400</v>
      </c>
      <c r="N15" s="420" t="s">
        <v>187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342</v>
      </c>
      <c r="F16" s="151">
        <v>25014</v>
      </c>
      <c r="G16" s="151"/>
      <c r="H16" s="151" t="s">
        <v>326</v>
      </c>
      <c r="I16" s="151" t="s">
        <v>345</v>
      </c>
      <c r="J16" s="151">
        <v>4</v>
      </c>
      <c r="K16" s="152">
        <v>1.4</v>
      </c>
      <c r="L16" s="419" t="s">
        <v>191</v>
      </c>
      <c r="M16" s="153">
        <f t="shared" si="4"/>
        <v>6400</v>
      </c>
      <c r="N16" s="420" t="s">
        <v>187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346</v>
      </c>
      <c r="F17" s="151">
        <v>25015</v>
      </c>
      <c r="G17" s="151"/>
      <c r="H17" s="151" t="s">
        <v>326</v>
      </c>
      <c r="I17" s="151" t="s">
        <v>347</v>
      </c>
      <c r="J17" s="151">
        <v>3</v>
      </c>
      <c r="K17" s="152">
        <v>1.4</v>
      </c>
      <c r="L17" s="419" t="s">
        <v>189</v>
      </c>
      <c r="M17" s="153">
        <f t="shared" si="4"/>
        <v>4800</v>
      </c>
      <c r="N17" s="420" t="s">
        <v>187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346</v>
      </c>
      <c r="F18" s="151">
        <v>25016</v>
      </c>
      <c r="G18" s="151"/>
      <c r="H18" s="151" t="s">
        <v>326</v>
      </c>
      <c r="I18" s="151" t="s">
        <v>348</v>
      </c>
      <c r="J18" s="151">
        <v>2</v>
      </c>
      <c r="K18" s="152">
        <v>1.4</v>
      </c>
      <c r="L18" s="419" t="s">
        <v>186</v>
      </c>
      <c r="M18" s="153">
        <f t="shared" si="4"/>
        <v>3200</v>
      </c>
      <c r="N18" s="420" t="s">
        <v>187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349</v>
      </c>
      <c r="F19" s="151">
        <v>25017</v>
      </c>
      <c r="G19" s="151"/>
      <c r="H19" s="151" t="s">
        <v>326</v>
      </c>
      <c r="I19" s="151" t="s">
        <v>350</v>
      </c>
      <c r="J19" s="151">
        <v>3</v>
      </c>
      <c r="K19" s="152">
        <v>1.4</v>
      </c>
      <c r="L19" s="419" t="s">
        <v>189</v>
      </c>
      <c r="M19" s="153">
        <f t="shared" si="4"/>
        <v>4800</v>
      </c>
      <c r="N19" s="420" t="s">
        <v>187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349</v>
      </c>
      <c r="F20" s="151">
        <v>25018</v>
      </c>
      <c r="G20" s="151"/>
      <c r="H20" s="151" t="s">
        <v>326</v>
      </c>
      <c r="I20" s="151" t="s">
        <v>351</v>
      </c>
      <c r="J20" s="151">
        <v>2</v>
      </c>
      <c r="K20" s="152">
        <v>1.4</v>
      </c>
      <c r="L20" s="419" t="s">
        <v>186</v>
      </c>
      <c r="M20" s="153">
        <f t="shared" si="4"/>
        <v>3200</v>
      </c>
      <c r="N20" s="420" t="s">
        <v>187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349</v>
      </c>
      <c r="F21" s="151">
        <v>25019</v>
      </c>
      <c r="G21" s="151"/>
      <c r="H21" s="151" t="s">
        <v>326</v>
      </c>
      <c r="I21" s="151" t="s">
        <v>352</v>
      </c>
      <c r="J21" s="151">
        <v>4</v>
      </c>
      <c r="K21" s="152">
        <v>1.4</v>
      </c>
      <c r="L21" s="419" t="s">
        <v>191</v>
      </c>
      <c r="M21" s="153">
        <f t="shared" si="4"/>
        <v>6400</v>
      </c>
      <c r="N21" s="420" t="s">
        <v>187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349</v>
      </c>
      <c r="F22" s="151">
        <v>25020</v>
      </c>
      <c r="G22" s="151"/>
      <c r="H22" s="151" t="s">
        <v>326</v>
      </c>
      <c r="I22" s="151" t="s">
        <v>353</v>
      </c>
      <c r="J22" s="151">
        <v>4</v>
      </c>
      <c r="K22" s="152">
        <v>1.4</v>
      </c>
      <c r="L22" s="419" t="s">
        <v>191</v>
      </c>
      <c r="M22" s="153">
        <f t="shared" si="4"/>
        <v>6400</v>
      </c>
      <c r="N22" s="420" t="s">
        <v>187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354</v>
      </c>
      <c r="F23" s="151">
        <v>25021</v>
      </c>
      <c r="G23" s="151"/>
      <c r="H23" s="151" t="s">
        <v>326</v>
      </c>
      <c r="I23" s="151" t="s">
        <v>355</v>
      </c>
      <c r="J23" s="151">
        <v>3</v>
      </c>
      <c r="K23" s="152">
        <v>1.4</v>
      </c>
      <c r="L23" s="419" t="s">
        <v>189</v>
      </c>
      <c r="M23" s="153">
        <f t="shared" si="4"/>
        <v>4800</v>
      </c>
      <c r="N23" s="420" t="s">
        <v>187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354</v>
      </c>
      <c r="F24" s="151">
        <v>25022</v>
      </c>
      <c r="G24" s="151"/>
      <c r="H24" s="151" t="s">
        <v>326</v>
      </c>
      <c r="I24" s="151" t="s">
        <v>356</v>
      </c>
      <c r="J24" s="151">
        <v>2</v>
      </c>
      <c r="K24" s="152">
        <v>1.4</v>
      </c>
      <c r="L24" s="419" t="s">
        <v>186</v>
      </c>
      <c r="M24" s="153">
        <f t="shared" si="4"/>
        <v>3200</v>
      </c>
      <c r="N24" s="420" t="s">
        <v>187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357</v>
      </c>
      <c r="F25" s="151">
        <v>25023</v>
      </c>
      <c r="G25" s="151"/>
      <c r="H25" s="151" t="s">
        <v>326</v>
      </c>
      <c r="I25" s="151" t="s">
        <v>358</v>
      </c>
      <c r="J25" s="151">
        <v>3</v>
      </c>
      <c r="K25" s="152">
        <v>1.3</v>
      </c>
      <c r="L25" s="419" t="s">
        <v>189</v>
      </c>
      <c r="M25" s="153">
        <f t="shared" si="4"/>
        <v>4800</v>
      </c>
      <c r="N25" s="420" t="s">
        <v>187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357</v>
      </c>
      <c r="F26" s="151">
        <v>25024</v>
      </c>
      <c r="G26" s="151"/>
      <c r="H26" s="151" t="s">
        <v>326</v>
      </c>
      <c r="I26" s="151" t="s">
        <v>359</v>
      </c>
      <c r="J26" s="151">
        <v>2</v>
      </c>
      <c r="K26" s="152">
        <v>1.3</v>
      </c>
      <c r="L26" s="419" t="s">
        <v>186</v>
      </c>
      <c r="M26" s="153">
        <f t="shared" si="4"/>
        <v>3200</v>
      </c>
      <c r="N26" s="420" t="s">
        <v>187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360</v>
      </c>
      <c r="F27" s="151">
        <v>25025</v>
      </c>
      <c r="G27" s="151"/>
      <c r="H27" s="151" t="s">
        <v>326</v>
      </c>
      <c r="I27" s="151" t="s">
        <v>361</v>
      </c>
      <c r="J27" s="151">
        <v>3</v>
      </c>
      <c r="K27" s="152">
        <v>1.4</v>
      </c>
      <c r="L27" s="419" t="s">
        <v>189</v>
      </c>
      <c r="M27" s="153">
        <f t="shared" si="4"/>
        <v>4800</v>
      </c>
      <c r="N27" s="420" t="s">
        <v>187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360</v>
      </c>
      <c r="F28" s="151">
        <v>25026</v>
      </c>
      <c r="G28" s="151"/>
      <c r="H28" s="151" t="s">
        <v>326</v>
      </c>
      <c r="I28" s="151" t="s">
        <v>362</v>
      </c>
      <c r="J28" s="151">
        <v>2</v>
      </c>
      <c r="K28" s="152">
        <v>1.4</v>
      </c>
      <c r="L28" s="419" t="s">
        <v>186</v>
      </c>
      <c r="M28" s="153">
        <f t="shared" si="4"/>
        <v>3200</v>
      </c>
      <c r="N28" s="420" t="s">
        <v>187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363</v>
      </c>
      <c r="F29" s="151">
        <v>25027</v>
      </c>
      <c r="G29" s="151"/>
      <c r="H29" s="151" t="s">
        <v>326</v>
      </c>
      <c r="I29" s="151" t="s">
        <v>364</v>
      </c>
      <c r="J29" s="151">
        <v>2</v>
      </c>
      <c r="K29" s="152">
        <v>1.4</v>
      </c>
      <c r="L29" s="419" t="s">
        <v>186</v>
      </c>
      <c r="M29" s="153">
        <f t="shared" si="4"/>
        <v>3200</v>
      </c>
      <c r="N29" s="420" t="s">
        <v>187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365</v>
      </c>
      <c r="F30" s="151">
        <v>25028</v>
      </c>
      <c r="G30" s="151"/>
      <c r="H30" s="151" t="s">
        <v>326</v>
      </c>
      <c r="I30" s="151" t="s">
        <v>366</v>
      </c>
      <c r="J30" s="151">
        <v>4</v>
      </c>
      <c r="K30" s="152">
        <v>1.4</v>
      </c>
      <c r="L30" s="419" t="s">
        <v>191</v>
      </c>
      <c r="M30" s="153">
        <f t="shared" si="4"/>
        <v>6400</v>
      </c>
      <c r="N30" s="420" t="s">
        <v>187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367</v>
      </c>
      <c r="F31" s="151">
        <v>25029</v>
      </c>
      <c r="G31" s="151"/>
      <c r="H31" s="151" t="s">
        <v>326</v>
      </c>
      <c r="I31" s="151" t="s">
        <v>368</v>
      </c>
      <c r="J31" s="151">
        <v>3</v>
      </c>
      <c r="K31" s="152">
        <v>1.4</v>
      </c>
      <c r="L31" s="419" t="s">
        <v>189</v>
      </c>
      <c r="M31" s="153">
        <f t="shared" si="4"/>
        <v>4800</v>
      </c>
      <c r="N31" s="420" t="s">
        <v>187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367</v>
      </c>
      <c r="F32" s="151">
        <v>25030</v>
      </c>
      <c r="G32" s="151"/>
      <c r="H32" s="151" t="s">
        <v>326</v>
      </c>
      <c r="I32" s="151" t="s">
        <v>369</v>
      </c>
      <c r="J32" s="151">
        <v>2</v>
      </c>
      <c r="K32" s="152">
        <v>1.4</v>
      </c>
      <c r="L32" s="419" t="s">
        <v>186</v>
      </c>
      <c r="M32" s="153">
        <f t="shared" si="4"/>
        <v>3200</v>
      </c>
      <c r="N32" s="420" t="s">
        <v>187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370</v>
      </c>
      <c r="F33" s="151">
        <v>25031</v>
      </c>
      <c r="G33" s="151"/>
      <c r="H33" s="151" t="s">
        <v>326</v>
      </c>
      <c r="I33" s="151" t="s">
        <v>371</v>
      </c>
      <c r="J33" s="151">
        <v>3</v>
      </c>
      <c r="K33" s="152">
        <v>1.4</v>
      </c>
      <c r="L33" s="419" t="s">
        <v>189</v>
      </c>
      <c r="M33" s="153">
        <f t="shared" si="4"/>
        <v>4800</v>
      </c>
      <c r="N33" s="420" t="s">
        <v>187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370</v>
      </c>
      <c r="F34" s="151">
        <v>25032</v>
      </c>
      <c r="G34" s="151"/>
      <c r="H34" s="151" t="s">
        <v>326</v>
      </c>
      <c r="I34" s="151" t="s">
        <v>372</v>
      </c>
      <c r="J34" s="151">
        <v>2</v>
      </c>
      <c r="K34" s="152">
        <v>1.4</v>
      </c>
      <c r="L34" s="419" t="s">
        <v>186</v>
      </c>
      <c r="M34" s="153">
        <f t="shared" si="4"/>
        <v>3200</v>
      </c>
      <c r="N34" s="420" t="s">
        <v>187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370</v>
      </c>
      <c r="F35" s="151">
        <v>25033</v>
      </c>
      <c r="G35" s="151"/>
      <c r="H35" s="151" t="s">
        <v>326</v>
      </c>
      <c r="I35" s="151" t="s">
        <v>373</v>
      </c>
      <c r="J35" s="151">
        <v>2</v>
      </c>
      <c r="K35" s="152">
        <v>1.4</v>
      </c>
      <c r="L35" s="419" t="s">
        <v>186</v>
      </c>
      <c r="M35" s="153">
        <f t="shared" si="4"/>
        <v>3200</v>
      </c>
      <c r="N35" s="420" t="s">
        <v>187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370</v>
      </c>
      <c r="F36" s="151">
        <v>25034</v>
      </c>
      <c r="G36" s="151"/>
      <c r="H36" s="151" t="s">
        <v>326</v>
      </c>
      <c r="I36" s="151" t="s">
        <v>374</v>
      </c>
      <c r="J36" s="151">
        <v>2</v>
      </c>
      <c r="K36" s="152">
        <v>1.4</v>
      </c>
      <c r="L36" s="419" t="s">
        <v>186</v>
      </c>
      <c r="M36" s="153">
        <f t="shared" si="4"/>
        <v>3200</v>
      </c>
      <c r="N36" s="420" t="s">
        <v>187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370</v>
      </c>
      <c r="F37" s="151">
        <v>25035</v>
      </c>
      <c r="G37" s="151"/>
      <c r="H37" s="151" t="s">
        <v>326</v>
      </c>
      <c r="I37" s="151" t="s">
        <v>375</v>
      </c>
      <c r="J37" s="151">
        <v>3</v>
      </c>
      <c r="K37" s="152">
        <v>1.4</v>
      </c>
      <c r="L37" s="419" t="s">
        <v>189</v>
      </c>
      <c r="M37" s="153">
        <f t="shared" si="4"/>
        <v>4800</v>
      </c>
      <c r="N37" s="420" t="s">
        <v>187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376</v>
      </c>
      <c r="F38" s="151">
        <v>25036</v>
      </c>
      <c r="G38" s="151"/>
      <c r="H38" s="151" t="s">
        <v>326</v>
      </c>
      <c r="I38" s="151" t="s">
        <v>377</v>
      </c>
      <c r="J38" s="151">
        <v>4</v>
      </c>
      <c r="K38" s="152">
        <v>1.4</v>
      </c>
      <c r="L38" s="419" t="s">
        <v>191</v>
      </c>
      <c r="M38" s="153">
        <f t="shared" si="4"/>
        <v>6400</v>
      </c>
      <c r="N38" s="420" t="s">
        <v>187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378</v>
      </c>
      <c r="F39" s="151">
        <v>25037</v>
      </c>
      <c r="G39" s="151"/>
      <c r="H39" s="151" t="s">
        <v>326</v>
      </c>
      <c r="I39" s="151" t="s">
        <v>379</v>
      </c>
      <c r="J39" s="151">
        <v>3</v>
      </c>
      <c r="K39" s="152">
        <v>1.4</v>
      </c>
      <c r="L39" s="419" t="s">
        <v>189</v>
      </c>
      <c r="M39" s="153">
        <f t="shared" si="4"/>
        <v>4800</v>
      </c>
      <c r="N39" s="420" t="s">
        <v>187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378</v>
      </c>
      <c r="F40" s="151">
        <v>25038</v>
      </c>
      <c r="G40" s="151"/>
      <c r="H40" s="151" t="s">
        <v>326</v>
      </c>
      <c r="I40" s="151" t="s">
        <v>380</v>
      </c>
      <c r="J40" s="151">
        <v>2</v>
      </c>
      <c r="K40" s="152">
        <v>1.4</v>
      </c>
      <c r="L40" s="419" t="s">
        <v>186</v>
      </c>
      <c r="M40" s="153">
        <f t="shared" si="4"/>
        <v>3200</v>
      </c>
      <c r="N40" s="420" t="s">
        <v>187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381</v>
      </c>
      <c r="F41" s="151">
        <v>25039</v>
      </c>
      <c r="G41" s="151"/>
      <c r="H41" s="151" t="s">
        <v>326</v>
      </c>
      <c r="I41" s="151" t="s">
        <v>382</v>
      </c>
      <c r="J41" s="151">
        <v>3</v>
      </c>
      <c r="K41" s="152">
        <v>1.3</v>
      </c>
      <c r="L41" s="419" t="s">
        <v>189</v>
      </c>
      <c r="M41" s="153">
        <f t="shared" si="4"/>
        <v>4800</v>
      </c>
      <c r="N41" s="420" t="s">
        <v>187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381</v>
      </c>
      <c r="F42" s="151">
        <v>25040</v>
      </c>
      <c r="G42" s="151"/>
      <c r="H42" s="151" t="s">
        <v>326</v>
      </c>
      <c r="I42" s="151" t="s">
        <v>383</v>
      </c>
      <c r="J42" s="151">
        <v>2</v>
      </c>
      <c r="K42" s="152">
        <v>1.3</v>
      </c>
      <c r="L42" s="419" t="s">
        <v>186</v>
      </c>
      <c r="M42" s="153">
        <f t="shared" si="4"/>
        <v>3200</v>
      </c>
      <c r="N42" s="420" t="s">
        <v>187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325</v>
      </c>
      <c r="F43" s="151">
        <v>25041</v>
      </c>
      <c r="G43" s="151"/>
      <c r="H43" s="151" t="s">
        <v>326</v>
      </c>
      <c r="I43" s="151" t="s">
        <v>384</v>
      </c>
      <c r="J43" s="151">
        <v>3</v>
      </c>
      <c r="K43" s="152">
        <v>1.4</v>
      </c>
      <c r="L43" s="419" t="s">
        <v>189</v>
      </c>
      <c r="M43" s="153">
        <f t="shared" si="4"/>
        <v>4800</v>
      </c>
      <c r="N43" s="420" t="s">
        <v>187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325</v>
      </c>
      <c r="F44" s="151">
        <v>25042</v>
      </c>
      <c r="G44" s="151"/>
      <c r="H44" s="151" t="s">
        <v>326</v>
      </c>
      <c r="I44" s="151" t="s">
        <v>385</v>
      </c>
      <c r="J44" s="151">
        <v>4</v>
      </c>
      <c r="K44" s="152">
        <v>1.4</v>
      </c>
      <c r="L44" s="419" t="s">
        <v>191</v>
      </c>
      <c r="M44" s="153">
        <f t="shared" si="4"/>
        <v>6400</v>
      </c>
      <c r="N44" s="420" t="s">
        <v>187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325</v>
      </c>
      <c r="F45" s="151">
        <v>25043</v>
      </c>
      <c r="G45" s="151"/>
      <c r="H45" s="151" t="s">
        <v>326</v>
      </c>
      <c r="I45" s="151" t="s">
        <v>386</v>
      </c>
      <c r="J45" s="151">
        <v>3</v>
      </c>
      <c r="K45" s="152">
        <v>1.4</v>
      </c>
      <c r="L45" s="419" t="s">
        <v>189</v>
      </c>
      <c r="M45" s="153">
        <f t="shared" si="4"/>
        <v>4800</v>
      </c>
      <c r="N45" s="420" t="s">
        <v>187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387</v>
      </c>
      <c r="F46" s="151">
        <v>25044</v>
      </c>
      <c r="G46" s="151"/>
      <c r="H46" s="151" t="s">
        <v>388</v>
      </c>
      <c r="I46" s="151" t="s">
        <v>389</v>
      </c>
      <c r="J46" s="151">
        <v>3</v>
      </c>
      <c r="K46" s="152">
        <v>1.6</v>
      </c>
      <c r="L46" s="419" t="s">
        <v>189</v>
      </c>
      <c r="M46" s="153">
        <f t="shared" si="4"/>
        <v>4800</v>
      </c>
      <c r="N46" s="420" t="s">
        <v>187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387</v>
      </c>
      <c r="F47" s="151">
        <v>25045</v>
      </c>
      <c r="G47" s="151"/>
      <c r="H47" s="151" t="s">
        <v>388</v>
      </c>
      <c r="I47" s="151" t="s">
        <v>390</v>
      </c>
      <c r="J47" s="151">
        <v>4</v>
      </c>
      <c r="K47" s="152">
        <v>1.6</v>
      </c>
      <c r="L47" s="419" t="s">
        <v>191</v>
      </c>
      <c r="M47" s="153">
        <f t="shared" si="4"/>
        <v>6400</v>
      </c>
      <c r="N47" s="420" t="s">
        <v>187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387</v>
      </c>
      <c r="F48" s="151">
        <v>25046</v>
      </c>
      <c r="G48" s="151"/>
      <c r="H48" s="151" t="s">
        <v>388</v>
      </c>
      <c r="I48" s="151" t="s">
        <v>391</v>
      </c>
      <c r="J48" s="151">
        <v>4</v>
      </c>
      <c r="K48" s="152">
        <v>1.6</v>
      </c>
      <c r="L48" s="419" t="s">
        <v>191</v>
      </c>
      <c r="M48" s="153">
        <f t="shared" si="4"/>
        <v>6400</v>
      </c>
      <c r="N48" s="420" t="s">
        <v>187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392</v>
      </c>
      <c r="F49" s="151">
        <v>25047</v>
      </c>
      <c r="G49" s="151"/>
      <c r="H49" s="151" t="s">
        <v>388</v>
      </c>
      <c r="I49" s="151" t="s">
        <v>393</v>
      </c>
      <c r="J49" s="151">
        <v>4</v>
      </c>
      <c r="K49" s="152">
        <v>1.8</v>
      </c>
      <c r="L49" s="419" t="s">
        <v>191</v>
      </c>
      <c r="M49" s="153">
        <f t="shared" si="4"/>
        <v>6400</v>
      </c>
      <c r="N49" s="420" t="s">
        <v>187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394</v>
      </c>
      <c r="F50" s="151">
        <v>25048</v>
      </c>
      <c r="G50" s="151"/>
      <c r="H50" s="151" t="s">
        <v>388</v>
      </c>
      <c r="I50" s="151" t="s">
        <v>395</v>
      </c>
      <c r="J50" s="151">
        <v>4</v>
      </c>
      <c r="K50" s="152">
        <v>1.8</v>
      </c>
      <c r="L50" s="419" t="s">
        <v>191</v>
      </c>
      <c r="M50" s="153">
        <f t="shared" si="4"/>
        <v>6400</v>
      </c>
      <c r="N50" s="420" t="s">
        <v>187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396</v>
      </c>
      <c r="F51" s="151">
        <v>25049</v>
      </c>
      <c r="G51" s="151"/>
      <c r="H51" s="151" t="s">
        <v>388</v>
      </c>
      <c r="I51" s="151" t="s">
        <v>397</v>
      </c>
      <c r="J51" s="151">
        <v>4</v>
      </c>
      <c r="K51" s="152">
        <v>1.8</v>
      </c>
      <c r="L51" s="419" t="s">
        <v>191</v>
      </c>
      <c r="M51" s="153">
        <f t="shared" si="4"/>
        <v>6400</v>
      </c>
      <c r="N51" s="420" t="s">
        <v>187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396</v>
      </c>
      <c r="F52" s="151">
        <v>25050</v>
      </c>
      <c r="G52" s="151"/>
      <c r="H52" s="151" t="s">
        <v>388</v>
      </c>
      <c r="I52" s="151" t="s">
        <v>398</v>
      </c>
      <c r="J52" s="151">
        <v>4</v>
      </c>
      <c r="K52" s="152">
        <v>1.8</v>
      </c>
      <c r="L52" s="419" t="s">
        <v>191</v>
      </c>
      <c r="M52" s="153">
        <f t="shared" si="4"/>
        <v>6400</v>
      </c>
      <c r="N52" s="420" t="s">
        <v>187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396</v>
      </c>
      <c r="F53" s="151">
        <v>25051</v>
      </c>
      <c r="G53" s="151"/>
      <c r="H53" s="151" t="s">
        <v>388</v>
      </c>
      <c r="I53" s="151" t="s">
        <v>399</v>
      </c>
      <c r="J53" s="151">
        <v>4</v>
      </c>
      <c r="K53" s="152">
        <v>1.8</v>
      </c>
      <c r="L53" s="419" t="s">
        <v>191</v>
      </c>
      <c r="M53" s="153">
        <f t="shared" si="4"/>
        <v>6400</v>
      </c>
      <c r="N53" s="420" t="s">
        <v>187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396</v>
      </c>
      <c r="F54" s="164">
        <v>25052</v>
      </c>
      <c r="G54" s="164"/>
      <c r="H54" s="164" t="s">
        <v>388</v>
      </c>
      <c r="I54" s="164" t="s">
        <v>400</v>
      </c>
      <c r="J54" s="164">
        <v>4</v>
      </c>
      <c r="K54" s="165">
        <v>1.4</v>
      </c>
      <c r="L54" s="421" t="s">
        <v>191</v>
      </c>
      <c r="M54" s="153">
        <f t="shared" si="4"/>
        <v>6400</v>
      </c>
      <c r="N54" s="422" t="s">
        <v>187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423">
        <v>23034</v>
      </c>
      <c r="D55" s="150">
        <v>1.8</v>
      </c>
      <c r="E55" s="166" t="s">
        <v>401</v>
      </c>
      <c r="F55" s="166">
        <v>25053</v>
      </c>
      <c r="G55" s="166"/>
      <c r="H55" s="166" t="s">
        <v>388</v>
      </c>
      <c r="I55" s="166" t="s">
        <v>402</v>
      </c>
      <c r="J55" s="166">
        <v>3</v>
      </c>
      <c r="K55" s="152">
        <v>1.8</v>
      </c>
      <c r="L55" s="188" t="s">
        <v>189</v>
      </c>
      <c r="M55" s="153">
        <f t="shared" si="4"/>
        <v>4800</v>
      </c>
      <c r="N55" s="422" t="s">
        <v>187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423">
        <v>23035</v>
      </c>
      <c r="D56" s="167">
        <v>1.8</v>
      </c>
      <c r="E56" s="166" t="s">
        <v>403</v>
      </c>
      <c r="F56" s="166">
        <v>25054</v>
      </c>
      <c r="G56" s="166"/>
      <c r="H56" s="166" t="s">
        <v>388</v>
      </c>
      <c r="I56" s="166" t="s">
        <v>404</v>
      </c>
      <c r="J56" s="166">
        <v>3</v>
      </c>
      <c r="K56" s="152">
        <v>1.8</v>
      </c>
      <c r="L56" s="188" t="s">
        <v>189</v>
      </c>
      <c r="M56" s="153">
        <f t="shared" si="4"/>
        <v>4800</v>
      </c>
      <c r="N56" s="422" t="s">
        <v>187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403</v>
      </c>
      <c r="F57" s="151">
        <v>25055</v>
      </c>
      <c r="G57" s="151"/>
      <c r="H57" s="151" t="s">
        <v>388</v>
      </c>
      <c r="I57" s="151" t="s">
        <v>405</v>
      </c>
      <c r="J57" s="151">
        <v>4</v>
      </c>
      <c r="K57" s="152">
        <v>1.8</v>
      </c>
      <c r="L57" s="419" t="s">
        <v>191</v>
      </c>
      <c r="M57" s="153">
        <f t="shared" si="4"/>
        <v>6400</v>
      </c>
      <c r="N57" s="420" t="s">
        <v>187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403</v>
      </c>
      <c r="F58" s="151">
        <v>25056</v>
      </c>
      <c r="G58" s="151"/>
      <c r="H58" s="151" t="s">
        <v>388</v>
      </c>
      <c r="I58" s="151" t="s">
        <v>406</v>
      </c>
      <c r="J58" s="151">
        <v>2</v>
      </c>
      <c r="K58" s="152">
        <v>1.8</v>
      </c>
      <c r="L58" s="419" t="s">
        <v>186</v>
      </c>
      <c r="M58" s="153">
        <f t="shared" si="4"/>
        <v>3200</v>
      </c>
      <c r="N58" s="420" t="s">
        <v>187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407</v>
      </c>
      <c r="F59" s="151">
        <v>25057</v>
      </c>
      <c r="G59" s="151"/>
      <c r="H59" s="151" t="s">
        <v>388</v>
      </c>
      <c r="I59" s="151" t="s">
        <v>408</v>
      </c>
      <c r="J59" s="151">
        <v>3</v>
      </c>
      <c r="K59" s="152">
        <v>1.8</v>
      </c>
      <c r="L59" s="419" t="s">
        <v>189</v>
      </c>
      <c r="M59" s="153">
        <f t="shared" si="4"/>
        <v>4800</v>
      </c>
      <c r="N59" s="420" t="s">
        <v>187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407</v>
      </c>
      <c r="F60" s="151">
        <v>25058</v>
      </c>
      <c r="G60" s="151"/>
      <c r="H60" s="151" t="s">
        <v>388</v>
      </c>
      <c r="I60" s="151" t="s">
        <v>409</v>
      </c>
      <c r="J60" s="151">
        <v>4</v>
      </c>
      <c r="K60" s="152">
        <v>1.8</v>
      </c>
      <c r="L60" s="419" t="s">
        <v>191</v>
      </c>
      <c r="M60" s="153">
        <f t="shared" si="4"/>
        <v>6400</v>
      </c>
      <c r="N60" s="420" t="s">
        <v>187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407</v>
      </c>
      <c r="F61" s="151">
        <v>25059</v>
      </c>
      <c r="G61" s="151"/>
      <c r="H61" s="151" t="s">
        <v>388</v>
      </c>
      <c r="I61" s="151" t="s">
        <v>410</v>
      </c>
      <c r="J61" s="151">
        <v>2</v>
      </c>
      <c r="K61" s="152">
        <v>1.8</v>
      </c>
      <c r="L61" s="419" t="s">
        <v>186</v>
      </c>
      <c r="M61" s="153">
        <f t="shared" si="4"/>
        <v>3200</v>
      </c>
      <c r="N61" s="420" t="s">
        <v>187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411</v>
      </c>
      <c r="F62" s="151">
        <v>25060</v>
      </c>
      <c r="G62" s="151"/>
      <c r="H62" s="151" t="s">
        <v>388</v>
      </c>
      <c r="I62" s="151" t="s">
        <v>412</v>
      </c>
      <c r="J62" s="151">
        <v>3</v>
      </c>
      <c r="K62" s="152">
        <v>1.8</v>
      </c>
      <c r="L62" s="419" t="s">
        <v>189</v>
      </c>
      <c r="M62" s="153">
        <f t="shared" si="4"/>
        <v>4800</v>
      </c>
      <c r="N62" s="420" t="s">
        <v>187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413</v>
      </c>
      <c r="F63" s="151">
        <v>25061</v>
      </c>
      <c r="G63" s="151"/>
      <c r="H63" s="151" t="s">
        <v>388</v>
      </c>
      <c r="I63" s="151" t="s">
        <v>414</v>
      </c>
      <c r="J63" s="151">
        <v>4</v>
      </c>
      <c r="K63" s="152">
        <v>1.8</v>
      </c>
      <c r="L63" s="419" t="s">
        <v>191</v>
      </c>
      <c r="M63" s="153">
        <f t="shared" si="4"/>
        <v>6400</v>
      </c>
      <c r="N63" s="420" t="s">
        <v>187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413</v>
      </c>
      <c r="F64" s="151">
        <v>25062</v>
      </c>
      <c r="G64" s="151"/>
      <c r="H64" s="151" t="s">
        <v>388</v>
      </c>
      <c r="I64" s="151" t="s">
        <v>415</v>
      </c>
      <c r="J64" s="151">
        <v>2</v>
      </c>
      <c r="K64" s="152">
        <v>1.8</v>
      </c>
      <c r="L64" s="419" t="s">
        <v>186</v>
      </c>
      <c r="M64" s="153">
        <f t="shared" si="4"/>
        <v>3200</v>
      </c>
      <c r="N64" s="420" t="s">
        <v>187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413</v>
      </c>
      <c r="F65" s="151">
        <v>25063</v>
      </c>
      <c r="G65" s="151"/>
      <c r="H65" s="151" t="s">
        <v>388</v>
      </c>
      <c r="I65" s="151" t="s">
        <v>416</v>
      </c>
      <c r="J65" s="151">
        <v>3</v>
      </c>
      <c r="K65" s="152">
        <v>1.8</v>
      </c>
      <c r="L65" s="419" t="s">
        <v>189</v>
      </c>
      <c r="M65" s="153">
        <f t="shared" si="4"/>
        <v>4800</v>
      </c>
      <c r="N65" s="420" t="s">
        <v>187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413</v>
      </c>
      <c r="F66" s="151">
        <v>25064</v>
      </c>
      <c r="G66" s="151"/>
      <c r="H66" s="151" t="s">
        <v>388</v>
      </c>
      <c r="I66" s="151" t="s">
        <v>417</v>
      </c>
      <c r="J66" s="151">
        <v>3</v>
      </c>
      <c r="K66" s="152">
        <v>1.8</v>
      </c>
      <c r="L66" s="419" t="s">
        <v>189</v>
      </c>
      <c r="M66" s="153">
        <f t="shared" si="4"/>
        <v>4800</v>
      </c>
      <c r="N66" s="420" t="s">
        <v>187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418</v>
      </c>
      <c r="F67" s="151">
        <v>25065</v>
      </c>
      <c r="G67" s="151"/>
      <c r="H67" s="151" t="s">
        <v>388</v>
      </c>
      <c r="I67" s="151" t="s">
        <v>419</v>
      </c>
      <c r="J67" s="151">
        <v>4</v>
      </c>
      <c r="K67" s="152">
        <v>1.8</v>
      </c>
      <c r="L67" s="419" t="s">
        <v>191</v>
      </c>
      <c r="M67" s="153">
        <f t="shared" si="4"/>
        <v>6400</v>
      </c>
      <c r="N67" s="420" t="s">
        <v>187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418</v>
      </c>
      <c r="F68" s="151">
        <v>25066</v>
      </c>
      <c r="G68" s="151"/>
      <c r="H68" s="151" t="s">
        <v>388</v>
      </c>
      <c r="I68" s="151" t="s">
        <v>420</v>
      </c>
      <c r="J68" s="151">
        <v>4</v>
      </c>
      <c r="K68" s="152">
        <v>1.8</v>
      </c>
      <c r="L68" s="419" t="s">
        <v>191</v>
      </c>
      <c r="M68" s="153">
        <f t="shared" ref="M68:M131" si="9">J68*1600</f>
        <v>6400</v>
      </c>
      <c r="N68" s="420" t="s">
        <v>187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418</v>
      </c>
      <c r="F69" s="151">
        <v>25067</v>
      </c>
      <c r="G69" s="151"/>
      <c r="H69" s="151" t="s">
        <v>388</v>
      </c>
      <c r="I69" s="151" t="s">
        <v>421</v>
      </c>
      <c r="J69" s="151">
        <v>2</v>
      </c>
      <c r="K69" s="152">
        <v>1.8</v>
      </c>
      <c r="L69" s="419" t="s">
        <v>186</v>
      </c>
      <c r="M69" s="153">
        <f t="shared" si="9"/>
        <v>3200</v>
      </c>
      <c r="N69" s="420" t="s">
        <v>187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422</v>
      </c>
      <c r="F70" s="151">
        <v>25068</v>
      </c>
      <c r="G70" s="151"/>
      <c r="H70" s="151" t="s">
        <v>388</v>
      </c>
      <c r="I70" s="151" t="s">
        <v>423</v>
      </c>
      <c r="J70" s="151">
        <v>4</v>
      </c>
      <c r="K70" s="152">
        <v>1.8</v>
      </c>
      <c r="L70" s="419" t="s">
        <v>191</v>
      </c>
      <c r="M70" s="153">
        <f t="shared" si="9"/>
        <v>6400</v>
      </c>
      <c r="N70" s="420" t="s">
        <v>187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424</v>
      </c>
      <c r="F71" s="151">
        <v>25069</v>
      </c>
      <c r="G71" s="151"/>
      <c r="H71" s="151" t="s">
        <v>388</v>
      </c>
      <c r="I71" s="151" t="s">
        <v>425</v>
      </c>
      <c r="J71" s="151">
        <v>3</v>
      </c>
      <c r="K71" s="152">
        <v>1.8</v>
      </c>
      <c r="L71" s="419" t="s">
        <v>189</v>
      </c>
      <c r="M71" s="153">
        <f t="shared" si="9"/>
        <v>4800</v>
      </c>
      <c r="N71" s="420" t="s">
        <v>187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424</v>
      </c>
      <c r="F72" s="151">
        <v>25070</v>
      </c>
      <c r="G72" s="151"/>
      <c r="H72" s="151" t="s">
        <v>388</v>
      </c>
      <c r="I72" s="151" t="s">
        <v>426</v>
      </c>
      <c r="J72" s="151">
        <v>4</v>
      </c>
      <c r="K72" s="152">
        <v>1.8</v>
      </c>
      <c r="L72" s="419" t="s">
        <v>191</v>
      </c>
      <c r="M72" s="153">
        <f t="shared" si="9"/>
        <v>6400</v>
      </c>
      <c r="N72" s="420" t="s">
        <v>187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424</v>
      </c>
      <c r="F73" s="151">
        <v>25071</v>
      </c>
      <c r="G73" s="151"/>
      <c r="H73" s="151" t="s">
        <v>388</v>
      </c>
      <c r="I73" s="151" t="s">
        <v>427</v>
      </c>
      <c r="J73" s="151">
        <v>4</v>
      </c>
      <c r="K73" s="152">
        <v>1.8</v>
      </c>
      <c r="L73" s="419" t="s">
        <v>191</v>
      </c>
      <c r="M73" s="153">
        <f t="shared" si="9"/>
        <v>6400</v>
      </c>
      <c r="N73" s="420" t="s">
        <v>187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428</v>
      </c>
      <c r="F74" s="151">
        <v>25072</v>
      </c>
      <c r="G74" s="151"/>
      <c r="H74" s="151" t="s">
        <v>388</v>
      </c>
      <c r="I74" s="151" t="s">
        <v>429</v>
      </c>
      <c r="J74" s="151">
        <v>4</v>
      </c>
      <c r="K74" s="152">
        <v>1.8</v>
      </c>
      <c r="L74" s="419" t="s">
        <v>191</v>
      </c>
      <c r="M74" s="153">
        <f t="shared" si="9"/>
        <v>6400</v>
      </c>
      <c r="N74" s="420" t="s">
        <v>187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428</v>
      </c>
      <c r="F75" s="151">
        <v>25073</v>
      </c>
      <c r="G75" s="151"/>
      <c r="H75" s="151" t="s">
        <v>388</v>
      </c>
      <c r="I75" s="151" t="s">
        <v>430</v>
      </c>
      <c r="J75" s="151">
        <v>3</v>
      </c>
      <c r="K75" s="152">
        <v>1.8</v>
      </c>
      <c r="L75" s="419" t="s">
        <v>189</v>
      </c>
      <c r="M75" s="153">
        <f t="shared" si="9"/>
        <v>4800</v>
      </c>
      <c r="N75" s="420" t="s">
        <v>187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431</v>
      </c>
      <c r="F76" s="151">
        <v>25074</v>
      </c>
      <c r="G76" s="151"/>
      <c r="H76" s="151" t="s">
        <v>388</v>
      </c>
      <c r="I76" s="151" t="s">
        <v>432</v>
      </c>
      <c r="J76" s="151">
        <v>4</v>
      </c>
      <c r="K76" s="152">
        <v>1.8</v>
      </c>
      <c r="L76" s="419" t="s">
        <v>191</v>
      </c>
      <c r="M76" s="153">
        <f t="shared" si="9"/>
        <v>6400</v>
      </c>
      <c r="N76" s="420" t="s">
        <v>187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431</v>
      </c>
      <c r="F77" s="151">
        <v>25075</v>
      </c>
      <c r="G77" s="151"/>
      <c r="H77" s="151" t="s">
        <v>388</v>
      </c>
      <c r="I77" s="151" t="s">
        <v>433</v>
      </c>
      <c r="J77" s="151">
        <v>3</v>
      </c>
      <c r="K77" s="152">
        <v>1.8</v>
      </c>
      <c r="L77" s="419" t="s">
        <v>189</v>
      </c>
      <c r="M77" s="153">
        <f t="shared" si="9"/>
        <v>4800</v>
      </c>
      <c r="N77" s="420" t="s">
        <v>187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434</v>
      </c>
      <c r="F78" s="151">
        <v>25076</v>
      </c>
      <c r="G78" s="151"/>
      <c r="H78" s="151" t="s">
        <v>388</v>
      </c>
      <c r="I78" s="151" t="s">
        <v>435</v>
      </c>
      <c r="J78" s="151">
        <v>3</v>
      </c>
      <c r="K78" s="152">
        <v>1.8</v>
      </c>
      <c r="L78" s="419" t="s">
        <v>189</v>
      </c>
      <c r="M78" s="153">
        <f t="shared" si="9"/>
        <v>4800</v>
      </c>
      <c r="N78" s="420" t="s">
        <v>187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434</v>
      </c>
      <c r="F79" s="151">
        <v>25077</v>
      </c>
      <c r="G79" s="151"/>
      <c r="H79" s="151" t="s">
        <v>388</v>
      </c>
      <c r="I79" s="151" t="s">
        <v>436</v>
      </c>
      <c r="J79" s="151">
        <v>4</v>
      </c>
      <c r="K79" s="152">
        <v>1.8</v>
      </c>
      <c r="L79" s="419" t="s">
        <v>191</v>
      </c>
      <c r="M79" s="153">
        <f t="shared" si="9"/>
        <v>6400</v>
      </c>
      <c r="N79" s="420" t="s">
        <v>187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437</v>
      </c>
      <c r="F80" s="151">
        <v>25078</v>
      </c>
      <c r="G80" s="151"/>
      <c r="H80" s="151" t="s">
        <v>438</v>
      </c>
      <c r="I80" s="151" t="s">
        <v>439</v>
      </c>
      <c r="J80" s="151">
        <v>3</v>
      </c>
      <c r="K80" s="152">
        <v>1.3</v>
      </c>
      <c r="L80" s="419" t="s">
        <v>189</v>
      </c>
      <c r="M80" s="153">
        <f t="shared" si="9"/>
        <v>4800</v>
      </c>
      <c r="N80" s="420" t="s">
        <v>187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440</v>
      </c>
      <c r="F81" s="151">
        <v>25079</v>
      </c>
      <c r="G81" s="151"/>
      <c r="H81" s="151" t="s">
        <v>438</v>
      </c>
      <c r="I81" s="151" t="s">
        <v>441</v>
      </c>
      <c r="J81" s="151">
        <v>3</v>
      </c>
      <c r="K81" s="152">
        <v>1.3</v>
      </c>
      <c r="L81" s="419" t="s">
        <v>189</v>
      </c>
      <c r="M81" s="153">
        <f t="shared" si="9"/>
        <v>4800</v>
      </c>
      <c r="N81" s="420" t="s">
        <v>187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440</v>
      </c>
      <c r="F82" s="151">
        <v>25080</v>
      </c>
      <c r="G82" s="151"/>
      <c r="H82" s="151" t="s">
        <v>438</v>
      </c>
      <c r="I82" s="151" t="s">
        <v>442</v>
      </c>
      <c r="J82" s="151">
        <v>2</v>
      </c>
      <c r="K82" s="152">
        <v>1.3</v>
      </c>
      <c r="L82" s="419" t="s">
        <v>186</v>
      </c>
      <c r="M82" s="153">
        <f t="shared" si="9"/>
        <v>3200</v>
      </c>
      <c r="N82" s="420" t="s">
        <v>187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443</v>
      </c>
      <c r="F83" s="151">
        <v>25081</v>
      </c>
      <c r="G83" s="151"/>
      <c r="H83" s="151" t="s">
        <v>438</v>
      </c>
      <c r="I83" s="151" t="s">
        <v>444</v>
      </c>
      <c r="J83" s="151">
        <v>3</v>
      </c>
      <c r="K83" s="152">
        <v>1.3</v>
      </c>
      <c r="L83" s="419" t="s">
        <v>189</v>
      </c>
      <c r="M83" s="153">
        <f t="shared" si="9"/>
        <v>4800</v>
      </c>
      <c r="N83" s="420" t="s">
        <v>187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443</v>
      </c>
      <c r="F84" s="151">
        <v>25082</v>
      </c>
      <c r="G84" s="151"/>
      <c r="H84" s="151" t="s">
        <v>438</v>
      </c>
      <c r="I84" s="151" t="s">
        <v>445</v>
      </c>
      <c r="J84" s="151">
        <v>3</v>
      </c>
      <c r="K84" s="152">
        <v>1.3</v>
      </c>
      <c r="L84" s="419" t="s">
        <v>189</v>
      </c>
      <c r="M84" s="153">
        <f t="shared" si="9"/>
        <v>4800</v>
      </c>
      <c r="N84" s="420" t="s">
        <v>187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443</v>
      </c>
      <c r="F85" s="151">
        <v>25083</v>
      </c>
      <c r="G85" s="151"/>
      <c r="H85" s="151" t="s">
        <v>438</v>
      </c>
      <c r="I85" s="151" t="s">
        <v>446</v>
      </c>
      <c r="J85" s="151">
        <v>2</v>
      </c>
      <c r="K85" s="152">
        <v>1.3</v>
      </c>
      <c r="L85" s="419" t="s">
        <v>186</v>
      </c>
      <c r="M85" s="153">
        <f t="shared" si="9"/>
        <v>3200</v>
      </c>
      <c r="N85" s="420" t="s">
        <v>187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443</v>
      </c>
      <c r="F86" s="151">
        <v>25084</v>
      </c>
      <c r="G86" s="151"/>
      <c r="H86" s="151" t="s">
        <v>438</v>
      </c>
      <c r="I86" s="151" t="s">
        <v>447</v>
      </c>
      <c r="J86" s="151">
        <v>2</v>
      </c>
      <c r="K86" s="152">
        <v>1.3</v>
      </c>
      <c r="L86" s="419" t="s">
        <v>186</v>
      </c>
      <c r="M86" s="153">
        <f t="shared" si="9"/>
        <v>3200</v>
      </c>
      <c r="N86" s="420" t="s">
        <v>187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448</v>
      </c>
      <c r="F87" s="151">
        <v>25085</v>
      </c>
      <c r="G87" s="151"/>
      <c r="H87" s="151" t="s">
        <v>438</v>
      </c>
      <c r="I87" s="151" t="s">
        <v>449</v>
      </c>
      <c r="J87" s="151">
        <v>3</v>
      </c>
      <c r="K87" s="152">
        <v>1.3</v>
      </c>
      <c r="L87" s="419" t="s">
        <v>189</v>
      </c>
      <c r="M87" s="153">
        <f t="shared" si="9"/>
        <v>4800</v>
      </c>
      <c r="N87" s="420" t="s">
        <v>187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450</v>
      </c>
      <c r="F88" s="151">
        <v>25086</v>
      </c>
      <c r="G88" s="151"/>
      <c r="H88" s="151" t="s">
        <v>438</v>
      </c>
      <c r="I88" s="151" t="s">
        <v>451</v>
      </c>
      <c r="J88" s="151">
        <v>3</v>
      </c>
      <c r="K88" s="152">
        <v>1.3</v>
      </c>
      <c r="L88" s="419" t="s">
        <v>189</v>
      </c>
      <c r="M88" s="153">
        <f t="shared" si="9"/>
        <v>4800</v>
      </c>
      <c r="N88" s="420" t="s">
        <v>187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450</v>
      </c>
      <c r="F89" s="151">
        <v>25087</v>
      </c>
      <c r="G89" s="151"/>
      <c r="H89" s="151" t="s">
        <v>438</v>
      </c>
      <c r="I89" s="151" t="s">
        <v>452</v>
      </c>
      <c r="J89" s="151">
        <v>3</v>
      </c>
      <c r="K89" s="152">
        <v>1.3</v>
      </c>
      <c r="L89" s="419" t="s">
        <v>189</v>
      </c>
      <c r="M89" s="153">
        <f t="shared" si="9"/>
        <v>4800</v>
      </c>
      <c r="N89" s="420" t="s">
        <v>187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450</v>
      </c>
      <c r="F90" s="151">
        <v>25088</v>
      </c>
      <c r="G90" s="151"/>
      <c r="H90" s="151" t="s">
        <v>438</v>
      </c>
      <c r="I90" s="151" t="s">
        <v>453</v>
      </c>
      <c r="J90" s="151">
        <v>2</v>
      </c>
      <c r="K90" s="152">
        <v>1.3</v>
      </c>
      <c r="L90" s="419" t="s">
        <v>186</v>
      </c>
      <c r="M90" s="153">
        <f t="shared" si="9"/>
        <v>3200</v>
      </c>
      <c r="N90" s="420" t="s">
        <v>187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450</v>
      </c>
      <c r="F91" s="151">
        <v>25089</v>
      </c>
      <c r="G91" s="151"/>
      <c r="H91" s="151" t="s">
        <v>438</v>
      </c>
      <c r="I91" s="151" t="s">
        <v>454</v>
      </c>
      <c r="J91" s="151">
        <v>2</v>
      </c>
      <c r="K91" s="152">
        <v>1.3</v>
      </c>
      <c r="L91" s="419" t="s">
        <v>186</v>
      </c>
      <c r="M91" s="153">
        <f t="shared" si="9"/>
        <v>3200</v>
      </c>
      <c r="N91" s="420" t="s">
        <v>187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450</v>
      </c>
      <c r="F92" s="151">
        <v>25090</v>
      </c>
      <c r="G92" s="151"/>
      <c r="H92" s="151" t="s">
        <v>438</v>
      </c>
      <c r="I92" s="151" t="s">
        <v>455</v>
      </c>
      <c r="J92" s="151">
        <v>2</v>
      </c>
      <c r="K92" s="152">
        <v>1.3</v>
      </c>
      <c r="L92" s="419" t="s">
        <v>186</v>
      </c>
      <c r="M92" s="153">
        <f t="shared" si="9"/>
        <v>3200</v>
      </c>
      <c r="N92" s="420" t="s">
        <v>187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456</v>
      </c>
      <c r="F93" s="151">
        <v>25091</v>
      </c>
      <c r="G93" s="151"/>
      <c r="H93" s="151" t="s">
        <v>438</v>
      </c>
      <c r="I93" s="151" t="s">
        <v>457</v>
      </c>
      <c r="J93" s="151">
        <v>3</v>
      </c>
      <c r="K93" s="152">
        <v>1.3</v>
      </c>
      <c r="L93" s="419" t="s">
        <v>189</v>
      </c>
      <c r="M93" s="153">
        <f t="shared" si="9"/>
        <v>4800</v>
      </c>
      <c r="N93" s="420" t="s">
        <v>187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456</v>
      </c>
      <c r="F94" s="151">
        <v>25092</v>
      </c>
      <c r="G94" s="151"/>
      <c r="H94" s="151" t="s">
        <v>438</v>
      </c>
      <c r="I94" s="151" t="s">
        <v>458</v>
      </c>
      <c r="J94" s="151">
        <v>3</v>
      </c>
      <c r="K94" s="152">
        <v>1.3</v>
      </c>
      <c r="L94" s="419" t="s">
        <v>189</v>
      </c>
      <c r="M94" s="153">
        <f t="shared" si="9"/>
        <v>4800</v>
      </c>
      <c r="N94" s="420" t="s">
        <v>187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456</v>
      </c>
      <c r="F95" s="151">
        <v>25093</v>
      </c>
      <c r="G95" s="151"/>
      <c r="H95" s="151" t="s">
        <v>438</v>
      </c>
      <c r="I95" s="151" t="s">
        <v>459</v>
      </c>
      <c r="J95" s="151">
        <v>2</v>
      </c>
      <c r="K95" s="152">
        <v>1.3</v>
      </c>
      <c r="L95" s="419" t="s">
        <v>186</v>
      </c>
      <c r="M95" s="153">
        <f t="shared" si="9"/>
        <v>3200</v>
      </c>
      <c r="N95" s="420" t="s">
        <v>187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456</v>
      </c>
      <c r="F96" s="151">
        <v>25094</v>
      </c>
      <c r="G96" s="151"/>
      <c r="H96" s="151" t="s">
        <v>438</v>
      </c>
      <c r="I96" s="151" t="s">
        <v>460</v>
      </c>
      <c r="J96" s="151">
        <v>3</v>
      </c>
      <c r="K96" s="152">
        <v>1.3</v>
      </c>
      <c r="L96" s="419" t="s">
        <v>189</v>
      </c>
      <c r="M96" s="153">
        <f t="shared" si="9"/>
        <v>4800</v>
      </c>
      <c r="N96" s="420" t="s">
        <v>187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456</v>
      </c>
      <c r="F97" s="151">
        <v>25095</v>
      </c>
      <c r="G97" s="151"/>
      <c r="H97" s="151" t="s">
        <v>438</v>
      </c>
      <c r="I97" s="151" t="s">
        <v>461</v>
      </c>
      <c r="J97" s="151">
        <v>2</v>
      </c>
      <c r="K97" s="152">
        <v>1.3</v>
      </c>
      <c r="L97" s="419" t="s">
        <v>186</v>
      </c>
      <c r="M97" s="153">
        <f t="shared" si="9"/>
        <v>3200</v>
      </c>
      <c r="N97" s="420" t="s">
        <v>187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456</v>
      </c>
      <c r="F98" s="151">
        <v>25096</v>
      </c>
      <c r="G98" s="151"/>
      <c r="H98" s="151" t="s">
        <v>438</v>
      </c>
      <c r="I98" s="151" t="s">
        <v>462</v>
      </c>
      <c r="J98" s="151">
        <v>3</v>
      </c>
      <c r="K98" s="152">
        <v>1.3</v>
      </c>
      <c r="L98" s="419" t="s">
        <v>189</v>
      </c>
      <c r="M98" s="153">
        <f t="shared" si="9"/>
        <v>4800</v>
      </c>
      <c r="N98" s="420" t="s">
        <v>187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456</v>
      </c>
      <c r="F99" s="151">
        <v>25097</v>
      </c>
      <c r="G99" s="151"/>
      <c r="H99" s="151" t="s">
        <v>438</v>
      </c>
      <c r="I99" s="151" t="s">
        <v>463</v>
      </c>
      <c r="J99" s="151">
        <v>2</v>
      </c>
      <c r="K99" s="152">
        <v>1.3</v>
      </c>
      <c r="L99" s="419" t="s">
        <v>186</v>
      </c>
      <c r="M99" s="153">
        <f t="shared" si="9"/>
        <v>3200</v>
      </c>
      <c r="N99" s="420" t="s">
        <v>187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456</v>
      </c>
      <c r="F100" s="151">
        <v>25098</v>
      </c>
      <c r="G100" s="151"/>
      <c r="H100" s="151" t="s">
        <v>438</v>
      </c>
      <c r="I100" s="151" t="s">
        <v>464</v>
      </c>
      <c r="J100" s="151">
        <v>2</v>
      </c>
      <c r="K100" s="152">
        <v>1.3</v>
      </c>
      <c r="L100" s="419" t="s">
        <v>186</v>
      </c>
      <c r="M100" s="153">
        <f t="shared" si="9"/>
        <v>3200</v>
      </c>
      <c r="N100" s="420" t="s">
        <v>187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465</v>
      </c>
      <c r="F101" s="151">
        <v>25099</v>
      </c>
      <c r="G101" s="151"/>
      <c r="H101" s="151" t="s">
        <v>438</v>
      </c>
      <c r="I101" s="151" t="s">
        <v>466</v>
      </c>
      <c r="J101" s="151">
        <v>3</v>
      </c>
      <c r="K101" s="152">
        <v>1.8</v>
      </c>
      <c r="L101" s="419" t="s">
        <v>189</v>
      </c>
      <c r="M101" s="153">
        <f t="shared" si="9"/>
        <v>4800</v>
      </c>
      <c r="N101" s="420" t="s">
        <v>187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465</v>
      </c>
      <c r="F102" s="151">
        <v>25100</v>
      </c>
      <c r="G102" s="151"/>
      <c r="H102" s="151" t="s">
        <v>438</v>
      </c>
      <c r="I102" s="151" t="s">
        <v>467</v>
      </c>
      <c r="J102" s="151">
        <v>3</v>
      </c>
      <c r="K102" s="152">
        <v>1.8</v>
      </c>
      <c r="L102" s="419" t="s">
        <v>189</v>
      </c>
      <c r="M102" s="153">
        <f t="shared" si="9"/>
        <v>4800</v>
      </c>
      <c r="N102" s="420" t="s">
        <v>187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465</v>
      </c>
      <c r="F103" s="151">
        <v>25101</v>
      </c>
      <c r="G103" s="151"/>
      <c r="H103" s="151" t="s">
        <v>438</v>
      </c>
      <c r="I103" s="151" t="s">
        <v>468</v>
      </c>
      <c r="J103" s="151">
        <v>3</v>
      </c>
      <c r="K103" s="152">
        <v>1.8</v>
      </c>
      <c r="L103" s="419" t="s">
        <v>189</v>
      </c>
      <c r="M103" s="153">
        <f t="shared" si="9"/>
        <v>4800</v>
      </c>
      <c r="N103" s="420" t="s">
        <v>187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469</v>
      </c>
      <c r="F104" s="151">
        <v>25102</v>
      </c>
      <c r="G104" s="151"/>
      <c r="H104" s="151" t="s">
        <v>438</v>
      </c>
      <c r="I104" s="151" t="s">
        <v>470</v>
      </c>
      <c r="J104" s="151">
        <v>3</v>
      </c>
      <c r="K104" s="152">
        <v>1.3</v>
      </c>
      <c r="L104" s="419" t="s">
        <v>189</v>
      </c>
      <c r="M104" s="153">
        <f t="shared" si="9"/>
        <v>4800</v>
      </c>
      <c r="N104" s="420" t="s">
        <v>187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469</v>
      </c>
      <c r="F105" s="151">
        <v>25103</v>
      </c>
      <c r="G105" s="151"/>
      <c r="H105" s="151" t="s">
        <v>438</v>
      </c>
      <c r="I105" s="151" t="s">
        <v>471</v>
      </c>
      <c r="J105" s="151">
        <v>2</v>
      </c>
      <c r="K105" s="152">
        <v>1.3</v>
      </c>
      <c r="L105" s="419" t="s">
        <v>186</v>
      </c>
      <c r="M105" s="153">
        <f t="shared" si="9"/>
        <v>3200</v>
      </c>
      <c r="N105" s="420" t="s">
        <v>187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472</v>
      </c>
      <c r="F106" s="151">
        <v>25104</v>
      </c>
      <c r="G106" s="151"/>
      <c r="H106" s="151" t="s">
        <v>438</v>
      </c>
      <c r="I106" s="151" t="s">
        <v>473</v>
      </c>
      <c r="J106" s="151">
        <v>4</v>
      </c>
      <c r="K106" s="152">
        <v>1.3</v>
      </c>
      <c r="L106" s="419" t="s">
        <v>191</v>
      </c>
      <c r="M106" s="153">
        <f t="shared" si="9"/>
        <v>6400</v>
      </c>
      <c r="N106" s="420" t="s">
        <v>187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472</v>
      </c>
      <c r="F107" s="151">
        <v>25105</v>
      </c>
      <c r="G107" s="151"/>
      <c r="H107" s="151" t="s">
        <v>438</v>
      </c>
      <c r="I107" s="151" t="s">
        <v>474</v>
      </c>
      <c r="J107" s="151">
        <v>4</v>
      </c>
      <c r="K107" s="152">
        <v>1.3</v>
      </c>
      <c r="L107" s="419" t="s">
        <v>191</v>
      </c>
      <c r="M107" s="153">
        <f t="shared" si="9"/>
        <v>6400</v>
      </c>
      <c r="N107" s="420" t="s">
        <v>187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472</v>
      </c>
      <c r="F108" s="151">
        <v>25106</v>
      </c>
      <c r="G108" s="151"/>
      <c r="H108" s="151" t="s">
        <v>438</v>
      </c>
      <c r="I108" s="151" t="s">
        <v>475</v>
      </c>
      <c r="J108" s="151">
        <v>4</v>
      </c>
      <c r="K108" s="152">
        <v>1.3</v>
      </c>
      <c r="L108" s="419" t="s">
        <v>191</v>
      </c>
      <c r="M108" s="153">
        <f t="shared" si="9"/>
        <v>6400</v>
      </c>
      <c r="N108" s="420" t="s">
        <v>187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472</v>
      </c>
      <c r="F109" s="151">
        <v>25107</v>
      </c>
      <c r="G109" s="151"/>
      <c r="H109" s="151" t="s">
        <v>438</v>
      </c>
      <c r="I109" s="151" t="s">
        <v>476</v>
      </c>
      <c r="J109" s="151">
        <v>4</v>
      </c>
      <c r="K109" s="152">
        <v>1.3</v>
      </c>
      <c r="L109" s="419" t="s">
        <v>191</v>
      </c>
      <c r="M109" s="153">
        <f t="shared" si="9"/>
        <v>6400</v>
      </c>
      <c r="N109" s="420" t="s">
        <v>187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472</v>
      </c>
      <c r="F110" s="151">
        <v>25108</v>
      </c>
      <c r="G110" s="151"/>
      <c r="H110" s="151" t="s">
        <v>438</v>
      </c>
      <c r="I110" s="151" t="s">
        <v>477</v>
      </c>
      <c r="J110" s="151">
        <v>4</v>
      </c>
      <c r="K110" s="152">
        <v>1.3</v>
      </c>
      <c r="L110" s="419" t="s">
        <v>191</v>
      </c>
      <c r="M110" s="153">
        <f t="shared" si="9"/>
        <v>6400</v>
      </c>
      <c r="N110" s="420" t="s">
        <v>187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478</v>
      </c>
      <c r="F111" s="151">
        <v>25109</v>
      </c>
      <c r="G111" s="151"/>
      <c r="H111" s="151" t="s">
        <v>438</v>
      </c>
      <c r="I111" s="151" t="s">
        <v>479</v>
      </c>
      <c r="J111" s="151">
        <v>3</v>
      </c>
      <c r="K111" s="152">
        <v>1.3</v>
      </c>
      <c r="L111" s="419" t="s">
        <v>189</v>
      </c>
      <c r="M111" s="153">
        <f t="shared" si="9"/>
        <v>4800</v>
      </c>
      <c r="N111" s="420" t="s">
        <v>187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478</v>
      </c>
      <c r="F112" s="151">
        <v>25111</v>
      </c>
      <c r="G112" s="151"/>
      <c r="H112" s="151" t="s">
        <v>438</v>
      </c>
      <c r="I112" s="151" t="s">
        <v>480</v>
      </c>
      <c r="J112" s="151">
        <v>2</v>
      </c>
      <c r="K112" s="152">
        <v>1.3</v>
      </c>
      <c r="L112" s="419" t="s">
        <v>186</v>
      </c>
      <c r="M112" s="153">
        <f t="shared" si="9"/>
        <v>3200</v>
      </c>
      <c r="N112" s="420" t="s">
        <v>187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478</v>
      </c>
      <c r="F113" s="151">
        <v>25113</v>
      </c>
      <c r="G113" s="151"/>
      <c r="H113" s="151" t="s">
        <v>438</v>
      </c>
      <c r="I113" s="158" t="s">
        <v>481</v>
      </c>
      <c r="J113" s="151">
        <v>2</v>
      </c>
      <c r="K113" s="152">
        <v>1.3</v>
      </c>
      <c r="L113" s="419" t="s">
        <v>186</v>
      </c>
      <c r="M113" s="153">
        <f t="shared" si="9"/>
        <v>3200</v>
      </c>
      <c r="N113" s="420" t="s">
        <v>187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482</v>
      </c>
      <c r="F114" s="151">
        <v>25114</v>
      </c>
      <c r="G114" s="151"/>
      <c r="H114" s="151" t="s">
        <v>438</v>
      </c>
      <c r="I114" s="151" t="s">
        <v>483</v>
      </c>
      <c r="J114" s="151">
        <v>3</v>
      </c>
      <c r="K114" s="152">
        <v>1.4</v>
      </c>
      <c r="L114" s="419" t="s">
        <v>189</v>
      </c>
      <c r="M114" s="153">
        <f t="shared" si="9"/>
        <v>4800</v>
      </c>
      <c r="N114" s="420" t="s">
        <v>187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482</v>
      </c>
      <c r="F115" s="151">
        <v>25115</v>
      </c>
      <c r="G115" s="151"/>
      <c r="H115" s="151" t="s">
        <v>438</v>
      </c>
      <c r="I115" s="151" t="s">
        <v>484</v>
      </c>
      <c r="J115" s="151">
        <v>2</v>
      </c>
      <c r="K115" s="152">
        <v>1.4</v>
      </c>
      <c r="L115" s="419" t="s">
        <v>186</v>
      </c>
      <c r="M115" s="153">
        <f t="shared" si="9"/>
        <v>3200</v>
      </c>
      <c r="N115" s="420" t="s">
        <v>187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485</v>
      </c>
      <c r="F116" s="151">
        <v>25116</v>
      </c>
      <c r="G116" s="151"/>
      <c r="H116" s="151" t="s">
        <v>438</v>
      </c>
      <c r="I116" s="151" t="s">
        <v>486</v>
      </c>
      <c r="J116" s="151">
        <v>3</v>
      </c>
      <c r="K116" s="152">
        <v>1.3</v>
      </c>
      <c r="L116" s="419" t="s">
        <v>189</v>
      </c>
      <c r="M116" s="153">
        <f t="shared" si="9"/>
        <v>4800</v>
      </c>
      <c r="N116" s="420" t="s">
        <v>187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485</v>
      </c>
      <c r="F117" s="151">
        <v>25117</v>
      </c>
      <c r="G117" s="151"/>
      <c r="H117" s="151" t="s">
        <v>438</v>
      </c>
      <c r="I117" s="151" t="s">
        <v>487</v>
      </c>
      <c r="J117" s="151">
        <v>2</v>
      </c>
      <c r="K117" s="152">
        <v>1.3</v>
      </c>
      <c r="L117" s="419" t="s">
        <v>186</v>
      </c>
      <c r="M117" s="153">
        <f t="shared" si="9"/>
        <v>3200</v>
      </c>
      <c r="N117" s="420" t="s">
        <v>187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488</v>
      </c>
      <c r="F118" s="151">
        <v>25118</v>
      </c>
      <c r="G118" s="151"/>
      <c r="H118" s="151" t="s">
        <v>438</v>
      </c>
      <c r="I118" s="151" t="s">
        <v>489</v>
      </c>
      <c r="J118" s="151">
        <v>3</v>
      </c>
      <c r="K118" s="152">
        <v>1.3</v>
      </c>
      <c r="L118" s="419" t="s">
        <v>189</v>
      </c>
      <c r="M118" s="153">
        <f t="shared" si="9"/>
        <v>4800</v>
      </c>
      <c r="N118" s="420" t="s">
        <v>187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490</v>
      </c>
      <c r="F119" s="151">
        <v>25119</v>
      </c>
      <c r="G119" s="151"/>
      <c r="H119" s="151" t="s">
        <v>438</v>
      </c>
      <c r="I119" s="151" t="s">
        <v>491</v>
      </c>
      <c r="J119" s="151">
        <v>4</v>
      </c>
      <c r="K119" s="152">
        <v>1.3</v>
      </c>
      <c r="L119" s="419" t="s">
        <v>191</v>
      </c>
      <c r="M119" s="153">
        <f t="shared" si="9"/>
        <v>6400</v>
      </c>
      <c r="N119" s="420" t="s">
        <v>187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490</v>
      </c>
      <c r="F120" s="151">
        <v>25120</v>
      </c>
      <c r="G120" s="151"/>
      <c r="H120" s="151" t="s">
        <v>438</v>
      </c>
      <c r="I120" s="151" t="s">
        <v>492</v>
      </c>
      <c r="J120" s="151">
        <v>4</v>
      </c>
      <c r="K120" s="152">
        <v>1.3</v>
      </c>
      <c r="L120" s="419" t="s">
        <v>191</v>
      </c>
      <c r="M120" s="153">
        <f t="shared" si="9"/>
        <v>6400</v>
      </c>
      <c r="N120" s="420" t="s">
        <v>187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490</v>
      </c>
      <c r="F121" s="151">
        <v>25121</v>
      </c>
      <c r="G121" s="151"/>
      <c r="H121" s="151" t="s">
        <v>438</v>
      </c>
      <c r="I121" s="151" t="s">
        <v>493</v>
      </c>
      <c r="J121" s="151">
        <v>4</v>
      </c>
      <c r="K121" s="152">
        <v>1.3</v>
      </c>
      <c r="L121" s="419" t="s">
        <v>191</v>
      </c>
      <c r="M121" s="153">
        <f t="shared" si="9"/>
        <v>6400</v>
      </c>
      <c r="N121" s="420" t="s">
        <v>187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490</v>
      </c>
      <c r="F122" s="151">
        <v>25122</v>
      </c>
      <c r="G122" s="151"/>
      <c r="H122" s="151" t="s">
        <v>438</v>
      </c>
      <c r="I122" s="151" t="s">
        <v>494</v>
      </c>
      <c r="J122" s="151">
        <v>4</v>
      </c>
      <c r="K122" s="152">
        <v>1.3</v>
      </c>
      <c r="L122" s="419" t="s">
        <v>191</v>
      </c>
      <c r="M122" s="153">
        <f t="shared" si="9"/>
        <v>6400</v>
      </c>
      <c r="N122" s="420" t="s">
        <v>187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490</v>
      </c>
      <c r="F123" s="151">
        <v>25123</v>
      </c>
      <c r="G123" s="151"/>
      <c r="H123" s="151" t="s">
        <v>438</v>
      </c>
      <c r="I123" s="151" t="s">
        <v>495</v>
      </c>
      <c r="J123" s="151">
        <v>4</v>
      </c>
      <c r="K123" s="152">
        <v>1.3</v>
      </c>
      <c r="L123" s="419" t="s">
        <v>191</v>
      </c>
      <c r="M123" s="153">
        <f t="shared" si="9"/>
        <v>6400</v>
      </c>
      <c r="N123" s="420" t="s">
        <v>187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490</v>
      </c>
      <c r="F124" s="151">
        <v>25124</v>
      </c>
      <c r="G124" s="151"/>
      <c r="H124" s="151" t="s">
        <v>438</v>
      </c>
      <c r="I124" s="151" t="s">
        <v>496</v>
      </c>
      <c r="J124" s="151">
        <v>4</v>
      </c>
      <c r="K124" s="152">
        <v>1.3</v>
      </c>
      <c r="L124" s="419" t="s">
        <v>191</v>
      </c>
      <c r="M124" s="153">
        <f t="shared" si="9"/>
        <v>6400</v>
      </c>
      <c r="N124" s="420" t="s">
        <v>187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448</v>
      </c>
      <c r="F125" s="151">
        <v>25125</v>
      </c>
      <c r="G125" s="151"/>
      <c r="H125" s="151" t="s">
        <v>438</v>
      </c>
      <c r="I125" s="151" t="s">
        <v>497</v>
      </c>
      <c r="J125" s="151">
        <v>2</v>
      </c>
      <c r="K125" s="152">
        <v>1.3</v>
      </c>
      <c r="L125" s="419" t="s">
        <v>186</v>
      </c>
      <c r="M125" s="153">
        <f t="shared" si="9"/>
        <v>3200</v>
      </c>
      <c r="N125" s="420" t="s">
        <v>187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498</v>
      </c>
      <c r="F126" s="151">
        <v>25126</v>
      </c>
      <c r="G126" s="151"/>
      <c r="H126" s="151" t="s">
        <v>438</v>
      </c>
      <c r="I126" s="151" t="s">
        <v>499</v>
      </c>
      <c r="J126" s="151">
        <v>3</v>
      </c>
      <c r="K126" s="152">
        <v>1.3</v>
      </c>
      <c r="L126" s="419" t="s">
        <v>189</v>
      </c>
      <c r="M126" s="153">
        <f t="shared" si="9"/>
        <v>4800</v>
      </c>
      <c r="N126" s="420" t="s">
        <v>187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498</v>
      </c>
      <c r="F127" s="151">
        <v>25127</v>
      </c>
      <c r="G127" s="151"/>
      <c r="H127" s="151" t="s">
        <v>438</v>
      </c>
      <c r="I127" s="151" t="s">
        <v>500</v>
      </c>
      <c r="J127" s="151">
        <v>2</v>
      </c>
      <c r="K127" s="152">
        <v>1.3</v>
      </c>
      <c r="L127" s="419" t="s">
        <v>186</v>
      </c>
      <c r="M127" s="153">
        <f t="shared" si="9"/>
        <v>3200</v>
      </c>
      <c r="N127" s="420" t="s">
        <v>187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488</v>
      </c>
      <c r="F128" s="151">
        <v>25128</v>
      </c>
      <c r="G128" s="151"/>
      <c r="H128" s="151" t="s">
        <v>438</v>
      </c>
      <c r="I128" s="151" t="s">
        <v>501</v>
      </c>
      <c r="J128" s="151">
        <v>2</v>
      </c>
      <c r="K128" s="152">
        <v>1.3</v>
      </c>
      <c r="L128" s="419" t="s">
        <v>186</v>
      </c>
      <c r="M128" s="153">
        <f t="shared" si="9"/>
        <v>3200</v>
      </c>
      <c r="N128" s="420" t="s">
        <v>187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502</v>
      </c>
      <c r="F129" s="151">
        <v>25129</v>
      </c>
      <c r="G129" s="151"/>
      <c r="H129" s="151" t="s">
        <v>438</v>
      </c>
      <c r="I129" s="151" t="s">
        <v>503</v>
      </c>
      <c r="J129" s="151">
        <v>2</v>
      </c>
      <c r="K129" s="152">
        <v>1.3</v>
      </c>
      <c r="L129" s="419" t="s">
        <v>186</v>
      </c>
      <c r="M129" s="153">
        <f t="shared" si="9"/>
        <v>3200</v>
      </c>
      <c r="N129" s="420" t="s">
        <v>187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502</v>
      </c>
      <c r="F130" s="151">
        <v>25130</v>
      </c>
      <c r="G130" s="151"/>
      <c r="H130" s="151" t="s">
        <v>438</v>
      </c>
      <c r="I130" s="151" t="s">
        <v>504</v>
      </c>
      <c r="J130" s="151">
        <v>2</v>
      </c>
      <c r="K130" s="152">
        <v>1.3</v>
      </c>
      <c r="L130" s="419" t="s">
        <v>186</v>
      </c>
      <c r="M130" s="153">
        <f t="shared" si="9"/>
        <v>3200</v>
      </c>
      <c r="N130" s="420" t="s">
        <v>187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505</v>
      </c>
      <c r="F131" s="151">
        <v>25131</v>
      </c>
      <c r="G131" s="151"/>
      <c r="H131" s="151" t="s">
        <v>506</v>
      </c>
      <c r="I131" s="151" t="s">
        <v>507</v>
      </c>
      <c r="J131" s="151">
        <v>4</v>
      </c>
      <c r="K131" s="152">
        <v>1</v>
      </c>
      <c r="L131" s="419" t="s">
        <v>191</v>
      </c>
      <c r="M131" s="153">
        <f t="shared" si="9"/>
        <v>6400</v>
      </c>
      <c r="N131" s="420" t="s">
        <v>187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508</v>
      </c>
      <c r="F132" s="151">
        <v>25132</v>
      </c>
      <c r="G132" s="151"/>
      <c r="H132" s="151" t="s">
        <v>506</v>
      </c>
      <c r="I132" s="151" t="s">
        <v>509</v>
      </c>
      <c r="J132" s="151">
        <v>4</v>
      </c>
      <c r="K132" s="152">
        <v>1</v>
      </c>
      <c r="L132" s="419" t="s">
        <v>191</v>
      </c>
      <c r="M132" s="153">
        <f t="shared" ref="M132:M195" si="14">J132*1600</f>
        <v>6400</v>
      </c>
      <c r="N132" s="420" t="s">
        <v>187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508</v>
      </c>
      <c r="F133" s="151">
        <v>25133</v>
      </c>
      <c r="G133" s="151"/>
      <c r="H133" s="151" t="s">
        <v>506</v>
      </c>
      <c r="I133" s="151" t="s">
        <v>510</v>
      </c>
      <c r="J133" s="151">
        <v>4</v>
      </c>
      <c r="K133" s="152">
        <v>1.1000000000000001</v>
      </c>
      <c r="L133" s="419" t="s">
        <v>191</v>
      </c>
      <c r="M133" s="153">
        <f t="shared" si="14"/>
        <v>6400</v>
      </c>
      <c r="N133" s="420" t="s">
        <v>187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508</v>
      </c>
      <c r="F134" s="151">
        <v>25134</v>
      </c>
      <c r="G134" s="151"/>
      <c r="H134" s="151" t="s">
        <v>506</v>
      </c>
      <c r="I134" s="151" t="s">
        <v>511</v>
      </c>
      <c r="J134" s="151">
        <v>3</v>
      </c>
      <c r="K134" s="152">
        <v>1</v>
      </c>
      <c r="L134" s="419" t="s">
        <v>189</v>
      </c>
      <c r="M134" s="153">
        <f t="shared" si="14"/>
        <v>4800</v>
      </c>
      <c r="N134" s="420" t="s">
        <v>187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508</v>
      </c>
      <c r="F135" s="151">
        <v>25135</v>
      </c>
      <c r="G135" s="151"/>
      <c r="H135" s="151" t="s">
        <v>506</v>
      </c>
      <c r="I135" s="151" t="s">
        <v>512</v>
      </c>
      <c r="J135" s="151">
        <v>3</v>
      </c>
      <c r="K135" s="152">
        <v>1</v>
      </c>
      <c r="L135" s="419" t="s">
        <v>189</v>
      </c>
      <c r="M135" s="153">
        <f t="shared" si="14"/>
        <v>4800</v>
      </c>
      <c r="N135" s="420" t="s">
        <v>187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508</v>
      </c>
      <c r="F136" s="151">
        <v>25136</v>
      </c>
      <c r="G136" s="151"/>
      <c r="H136" s="151" t="s">
        <v>506</v>
      </c>
      <c r="I136" s="151" t="s">
        <v>513</v>
      </c>
      <c r="J136" s="151">
        <v>4</v>
      </c>
      <c r="K136" s="152">
        <v>1</v>
      </c>
      <c r="L136" s="419" t="s">
        <v>191</v>
      </c>
      <c r="M136" s="153">
        <f t="shared" si="14"/>
        <v>6400</v>
      </c>
      <c r="N136" s="420" t="s">
        <v>187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508</v>
      </c>
      <c r="F137" s="151">
        <v>25137</v>
      </c>
      <c r="G137" s="151"/>
      <c r="H137" s="151" t="s">
        <v>506</v>
      </c>
      <c r="I137" s="151" t="s">
        <v>514</v>
      </c>
      <c r="J137" s="151">
        <v>4</v>
      </c>
      <c r="K137" s="152">
        <v>1.1000000000000001</v>
      </c>
      <c r="L137" s="419" t="s">
        <v>191</v>
      </c>
      <c r="M137" s="153">
        <f t="shared" si="14"/>
        <v>6400</v>
      </c>
      <c r="N137" s="420" t="s">
        <v>187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515</v>
      </c>
      <c r="F138" s="151">
        <v>25138</v>
      </c>
      <c r="G138" s="151"/>
      <c r="H138" s="151" t="s">
        <v>506</v>
      </c>
      <c r="I138" s="151" t="s">
        <v>516</v>
      </c>
      <c r="J138" s="151">
        <v>4</v>
      </c>
      <c r="K138" s="152">
        <v>1</v>
      </c>
      <c r="L138" s="419" t="s">
        <v>191</v>
      </c>
      <c r="M138" s="153">
        <f t="shared" si="14"/>
        <v>6400</v>
      </c>
      <c r="N138" s="420" t="s">
        <v>187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515</v>
      </c>
      <c r="F139" s="151">
        <v>25139</v>
      </c>
      <c r="G139" s="151"/>
      <c r="H139" s="151" t="s">
        <v>506</v>
      </c>
      <c r="I139" s="151" t="s">
        <v>517</v>
      </c>
      <c r="J139" s="151">
        <v>3</v>
      </c>
      <c r="K139" s="152">
        <v>1</v>
      </c>
      <c r="L139" s="419" t="s">
        <v>189</v>
      </c>
      <c r="M139" s="153">
        <f t="shared" si="14"/>
        <v>4800</v>
      </c>
      <c r="N139" s="420" t="s">
        <v>187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515</v>
      </c>
      <c r="F140" s="151">
        <v>25140</v>
      </c>
      <c r="G140" s="151"/>
      <c r="H140" s="151" t="s">
        <v>506</v>
      </c>
      <c r="I140" s="151" t="s">
        <v>518</v>
      </c>
      <c r="J140" s="151">
        <v>4</v>
      </c>
      <c r="K140" s="152">
        <v>1</v>
      </c>
      <c r="L140" s="419" t="s">
        <v>191</v>
      </c>
      <c r="M140" s="153">
        <f t="shared" si="14"/>
        <v>6400</v>
      </c>
      <c r="N140" s="420" t="s">
        <v>187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519</v>
      </c>
      <c r="F141" s="151">
        <v>25141</v>
      </c>
      <c r="G141" s="151"/>
      <c r="H141" s="151" t="s">
        <v>506</v>
      </c>
      <c r="I141" s="151" t="s">
        <v>520</v>
      </c>
      <c r="J141" s="151">
        <v>4</v>
      </c>
      <c r="K141" s="152">
        <v>1</v>
      </c>
      <c r="L141" s="419" t="s">
        <v>191</v>
      </c>
      <c r="M141" s="153">
        <f t="shared" si="14"/>
        <v>6400</v>
      </c>
      <c r="N141" s="420" t="s">
        <v>187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519</v>
      </c>
      <c r="F142" s="151">
        <v>25142</v>
      </c>
      <c r="G142" s="151"/>
      <c r="H142" s="151" t="s">
        <v>506</v>
      </c>
      <c r="I142" s="151" t="s">
        <v>521</v>
      </c>
      <c r="J142" s="151">
        <v>4</v>
      </c>
      <c r="K142" s="152">
        <v>1</v>
      </c>
      <c r="L142" s="419" t="s">
        <v>191</v>
      </c>
      <c r="M142" s="153">
        <f t="shared" si="14"/>
        <v>6400</v>
      </c>
      <c r="N142" s="420" t="s">
        <v>187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519</v>
      </c>
      <c r="F143" s="151">
        <v>25143</v>
      </c>
      <c r="G143" s="151"/>
      <c r="H143" s="151" t="s">
        <v>506</v>
      </c>
      <c r="I143" s="151" t="s">
        <v>522</v>
      </c>
      <c r="J143" s="151">
        <v>4</v>
      </c>
      <c r="K143" s="152">
        <v>1</v>
      </c>
      <c r="L143" s="419" t="s">
        <v>191</v>
      </c>
      <c r="M143" s="153">
        <f t="shared" si="14"/>
        <v>6400</v>
      </c>
      <c r="N143" s="420" t="s">
        <v>187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519</v>
      </c>
      <c r="F144" s="151">
        <v>25144</v>
      </c>
      <c r="G144" s="151"/>
      <c r="H144" s="151" t="s">
        <v>506</v>
      </c>
      <c r="I144" s="151" t="s">
        <v>523</v>
      </c>
      <c r="J144" s="151">
        <v>4</v>
      </c>
      <c r="K144" s="152">
        <v>1</v>
      </c>
      <c r="L144" s="419" t="s">
        <v>191</v>
      </c>
      <c r="M144" s="153">
        <f t="shared" si="14"/>
        <v>6400</v>
      </c>
      <c r="N144" s="420" t="s">
        <v>187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524</v>
      </c>
      <c r="F145" s="151">
        <v>25145</v>
      </c>
      <c r="G145" s="151"/>
      <c r="H145" s="151" t="s">
        <v>506</v>
      </c>
      <c r="I145" s="151" t="s">
        <v>525</v>
      </c>
      <c r="J145" s="151">
        <v>4</v>
      </c>
      <c r="K145" s="152">
        <v>1</v>
      </c>
      <c r="L145" s="419" t="s">
        <v>191</v>
      </c>
      <c r="M145" s="153">
        <f t="shared" si="14"/>
        <v>6400</v>
      </c>
      <c r="N145" s="420" t="s">
        <v>187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524</v>
      </c>
      <c r="F146" s="151">
        <v>25146</v>
      </c>
      <c r="G146" s="151"/>
      <c r="H146" s="151" t="s">
        <v>506</v>
      </c>
      <c r="I146" s="151" t="s">
        <v>526</v>
      </c>
      <c r="J146" s="151">
        <v>4</v>
      </c>
      <c r="K146" s="152">
        <v>1</v>
      </c>
      <c r="L146" s="419" t="s">
        <v>191</v>
      </c>
      <c r="M146" s="153">
        <f t="shared" si="14"/>
        <v>6400</v>
      </c>
      <c r="N146" s="420" t="s">
        <v>187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527</v>
      </c>
      <c r="F147" s="151">
        <v>25147</v>
      </c>
      <c r="G147" s="151"/>
      <c r="H147" s="151" t="s">
        <v>506</v>
      </c>
      <c r="I147" s="151" t="s">
        <v>528</v>
      </c>
      <c r="J147" s="151">
        <v>4</v>
      </c>
      <c r="K147" s="152">
        <v>1</v>
      </c>
      <c r="L147" s="419" t="s">
        <v>191</v>
      </c>
      <c r="M147" s="153">
        <f t="shared" si="14"/>
        <v>6400</v>
      </c>
      <c r="N147" s="420" t="s">
        <v>187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527</v>
      </c>
      <c r="F148" s="151">
        <v>25148</v>
      </c>
      <c r="G148" s="151"/>
      <c r="H148" s="151" t="s">
        <v>506</v>
      </c>
      <c r="I148" s="151" t="s">
        <v>529</v>
      </c>
      <c r="J148" s="151">
        <v>4</v>
      </c>
      <c r="K148" s="152">
        <v>1</v>
      </c>
      <c r="L148" s="419" t="s">
        <v>191</v>
      </c>
      <c r="M148" s="153">
        <f t="shared" si="14"/>
        <v>6400</v>
      </c>
      <c r="N148" s="420" t="s">
        <v>187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530</v>
      </c>
      <c r="F149" s="151">
        <v>25149</v>
      </c>
      <c r="G149" s="151"/>
      <c r="H149" s="151" t="s">
        <v>506</v>
      </c>
      <c r="I149" s="151" t="s">
        <v>531</v>
      </c>
      <c r="J149" s="151">
        <v>2</v>
      </c>
      <c r="K149" s="152">
        <v>1</v>
      </c>
      <c r="L149" s="419" t="s">
        <v>186</v>
      </c>
      <c r="M149" s="153">
        <f t="shared" si="14"/>
        <v>3200</v>
      </c>
      <c r="N149" s="420" t="s">
        <v>187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530</v>
      </c>
      <c r="F150" s="151">
        <v>25150</v>
      </c>
      <c r="G150" s="151"/>
      <c r="H150" s="151" t="s">
        <v>506</v>
      </c>
      <c r="I150" s="151" t="s">
        <v>532</v>
      </c>
      <c r="J150" s="151">
        <v>2</v>
      </c>
      <c r="K150" s="152">
        <v>1</v>
      </c>
      <c r="L150" s="419" t="s">
        <v>186</v>
      </c>
      <c r="M150" s="153">
        <f t="shared" si="14"/>
        <v>3200</v>
      </c>
      <c r="N150" s="420" t="s">
        <v>187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533</v>
      </c>
      <c r="F151" s="151">
        <v>25151</v>
      </c>
      <c r="G151" s="151"/>
      <c r="H151" s="151" t="s">
        <v>506</v>
      </c>
      <c r="I151" s="151" t="s">
        <v>534</v>
      </c>
      <c r="J151" s="151">
        <v>4</v>
      </c>
      <c r="K151" s="152">
        <v>1</v>
      </c>
      <c r="L151" s="419" t="s">
        <v>191</v>
      </c>
      <c r="M151" s="153">
        <f t="shared" si="14"/>
        <v>6400</v>
      </c>
      <c r="N151" s="420" t="s">
        <v>187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533</v>
      </c>
      <c r="F152" s="151">
        <v>25152</v>
      </c>
      <c r="G152" s="151"/>
      <c r="H152" s="151" t="s">
        <v>506</v>
      </c>
      <c r="I152" s="151" t="s">
        <v>535</v>
      </c>
      <c r="J152" s="151">
        <v>3</v>
      </c>
      <c r="K152" s="152">
        <v>1</v>
      </c>
      <c r="L152" s="419" t="s">
        <v>189</v>
      </c>
      <c r="M152" s="153">
        <f t="shared" si="14"/>
        <v>4800</v>
      </c>
      <c r="N152" s="420" t="s">
        <v>187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237</v>
      </c>
      <c r="F153" s="170">
        <v>25153</v>
      </c>
      <c r="G153" s="170"/>
      <c r="H153" s="170" t="s">
        <v>536</v>
      </c>
      <c r="I153" s="170" t="s">
        <v>537</v>
      </c>
      <c r="J153" s="170">
        <v>3</v>
      </c>
      <c r="K153" s="152">
        <v>1.1000000000000001</v>
      </c>
      <c r="L153" s="419" t="s">
        <v>189</v>
      </c>
      <c r="M153" s="153">
        <f t="shared" si="14"/>
        <v>4800</v>
      </c>
      <c r="N153" s="420" t="s">
        <v>187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237</v>
      </c>
      <c r="F154" s="170">
        <v>25154</v>
      </c>
      <c r="G154" s="170"/>
      <c r="H154" s="170" t="s">
        <v>536</v>
      </c>
      <c r="I154" s="170" t="s">
        <v>538</v>
      </c>
      <c r="J154" s="170">
        <v>3</v>
      </c>
      <c r="K154" s="152">
        <v>1.1000000000000001</v>
      </c>
      <c r="L154" s="419" t="s">
        <v>189</v>
      </c>
      <c r="M154" s="153">
        <f t="shared" si="14"/>
        <v>4800</v>
      </c>
      <c r="N154" s="420" t="s">
        <v>187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237</v>
      </c>
      <c r="F155" s="170">
        <v>25155</v>
      </c>
      <c r="G155" s="170"/>
      <c r="H155" s="170" t="s">
        <v>536</v>
      </c>
      <c r="I155" s="170" t="s">
        <v>539</v>
      </c>
      <c r="J155" s="170">
        <v>3</v>
      </c>
      <c r="K155" s="152">
        <v>1.1000000000000001</v>
      </c>
      <c r="L155" s="419" t="s">
        <v>189</v>
      </c>
      <c r="M155" s="153">
        <f t="shared" si="14"/>
        <v>4800</v>
      </c>
      <c r="N155" s="420" t="s">
        <v>187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540</v>
      </c>
      <c r="F156" s="151">
        <v>25158</v>
      </c>
      <c r="G156" s="151"/>
      <c r="H156" s="151" t="s">
        <v>536</v>
      </c>
      <c r="I156" s="151" t="s">
        <v>541</v>
      </c>
      <c r="J156" s="151">
        <v>4</v>
      </c>
      <c r="K156" s="152">
        <v>1.3</v>
      </c>
      <c r="L156" s="419" t="s">
        <v>191</v>
      </c>
      <c r="M156" s="153">
        <f t="shared" si="14"/>
        <v>6400</v>
      </c>
      <c r="N156" s="420" t="s">
        <v>187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542</v>
      </c>
      <c r="F157" s="151">
        <v>25159</v>
      </c>
      <c r="G157" s="151"/>
      <c r="H157" s="151" t="s">
        <v>536</v>
      </c>
      <c r="I157" s="151" t="s">
        <v>543</v>
      </c>
      <c r="J157" s="151">
        <v>2</v>
      </c>
      <c r="K157" s="152">
        <v>1.4</v>
      </c>
      <c r="L157" s="419" t="s">
        <v>186</v>
      </c>
      <c r="M157" s="153">
        <f t="shared" si="14"/>
        <v>3200</v>
      </c>
      <c r="N157" s="420" t="s">
        <v>187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544</v>
      </c>
      <c r="F158" s="151">
        <v>25160</v>
      </c>
      <c r="G158" s="151"/>
      <c r="H158" s="151" t="s">
        <v>536</v>
      </c>
      <c r="I158" s="151" t="s">
        <v>545</v>
      </c>
      <c r="J158" s="151">
        <v>4</v>
      </c>
      <c r="K158" s="152">
        <v>1.1000000000000001</v>
      </c>
      <c r="L158" s="419" t="s">
        <v>546</v>
      </c>
      <c r="M158" s="153">
        <f t="shared" si="14"/>
        <v>6400</v>
      </c>
      <c r="N158" s="420" t="s">
        <v>187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544</v>
      </c>
      <c r="F159" s="151">
        <v>25161</v>
      </c>
      <c r="G159" s="151"/>
      <c r="H159" s="151" t="s">
        <v>536</v>
      </c>
      <c r="I159" s="151" t="s">
        <v>547</v>
      </c>
      <c r="J159" s="151">
        <v>4</v>
      </c>
      <c r="K159" s="152">
        <v>1.1000000000000001</v>
      </c>
      <c r="L159" s="419" t="s">
        <v>546</v>
      </c>
      <c r="M159" s="153">
        <f t="shared" si="14"/>
        <v>6400</v>
      </c>
      <c r="N159" s="420" t="s">
        <v>187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548</v>
      </c>
      <c r="F160" s="151">
        <v>25162</v>
      </c>
      <c r="G160" s="151"/>
      <c r="H160" s="151" t="s">
        <v>536</v>
      </c>
      <c r="I160" s="151" t="s">
        <v>549</v>
      </c>
      <c r="J160" s="151">
        <v>4</v>
      </c>
      <c r="K160" s="152">
        <v>1.1000000000000001</v>
      </c>
      <c r="L160" s="419" t="s">
        <v>191</v>
      </c>
      <c r="M160" s="153">
        <f t="shared" si="14"/>
        <v>6400</v>
      </c>
      <c r="N160" s="420" t="s">
        <v>187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550</v>
      </c>
      <c r="F161" s="151">
        <v>25163</v>
      </c>
      <c r="G161" s="151"/>
      <c r="H161" s="151" t="s">
        <v>536</v>
      </c>
      <c r="I161" s="151" t="s">
        <v>551</v>
      </c>
      <c r="J161" s="151">
        <v>3</v>
      </c>
      <c r="K161" s="152">
        <v>1.4</v>
      </c>
      <c r="L161" s="419" t="s">
        <v>189</v>
      </c>
      <c r="M161" s="153">
        <f t="shared" si="14"/>
        <v>4800</v>
      </c>
      <c r="N161" s="420" t="s">
        <v>187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550</v>
      </c>
      <c r="F162" s="151">
        <v>25164</v>
      </c>
      <c r="G162" s="151"/>
      <c r="H162" s="151" t="s">
        <v>536</v>
      </c>
      <c r="I162" s="151" t="s">
        <v>552</v>
      </c>
      <c r="J162" s="151">
        <v>4</v>
      </c>
      <c r="K162" s="152">
        <v>1.4</v>
      </c>
      <c r="L162" s="419" t="s">
        <v>191</v>
      </c>
      <c r="M162" s="153">
        <f t="shared" si="14"/>
        <v>6400</v>
      </c>
      <c r="N162" s="420" t="s">
        <v>187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553</v>
      </c>
      <c r="F163" s="151">
        <v>25165</v>
      </c>
      <c r="G163" s="151"/>
      <c r="H163" s="151" t="s">
        <v>536</v>
      </c>
      <c r="I163" s="151" t="s">
        <v>554</v>
      </c>
      <c r="J163" s="151">
        <v>4</v>
      </c>
      <c r="K163" s="152">
        <v>1.1000000000000001</v>
      </c>
      <c r="L163" s="419" t="s">
        <v>546</v>
      </c>
      <c r="M163" s="153">
        <f t="shared" si="14"/>
        <v>6400</v>
      </c>
      <c r="N163" s="420" t="s">
        <v>187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555</v>
      </c>
      <c r="F164" s="151">
        <v>25166</v>
      </c>
      <c r="G164" s="151"/>
      <c r="H164" s="151" t="s">
        <v>536</v>
      </c>
      <c r="I164" s="151" t="s">
        <v>556</v>
      </c>
      <c r="J164" s="151">
        <v>4</v>
      </c>
      <c r="K164" s="152">
        <v>1.1000000000000001</v>
      </c>
      <c r="L164" s="419" t="s">
        <v>191</v>
      </c>
      <c r="M164" s="153">
        <f t="shared" si="14"/>
        <v>6400</v>
      </c>
      <c r="N164" s="420" t="s">
        <v>187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557</v>
      </c>
      <c r="F165" s="151">
        <v>25167</v>
      </c>
      <c r="G165" s="151"/>
      <c r="H165" s="151" t="s">
        <v>536</v>
      </c>
      <c r="I165" s="151" t="s">
        <v>558</v>
      </c>
      <c r="J165" s="151">
        <v>2</v>
      </c>
      <c r="K165" s="152">
        <v>1.1000000000000001</v>
      </c>
      <c r="L165" s="419" t="s">
        <v>186</v>
      </c>
      <c r="M165" s="153">
        <f t="shared" si="14"/>
        <v>3200</v>
      </c>
      <c r="N165" s="420" t="s">
        <v>187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559</v>
      </c>
      <c r="F166" s="151">
        <v>25168</v>
      </c>
      <c r="G166" s="151"/>
      <c r="H166" s="151" t="s">
        <v>560</v>
      </c>
      <c r="I166" s="151" t="s">
        <v>561</v>
      </c>
      <c r="J166" s="151">
        <v>2</v>
      </c>
      <c r="K166" s="152">
        <v>1.3</v>
      </c>
      <c r="L166" s="419" t="s">
        <v>186</v>
      </c>
      <c r="M166" s="153">
        <f t="shared" si="14"/>
        <v>3200</v>
      </c>
      <c r="N166" s="420" t="s">
        <v>187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559</v>
      </c>
      <c r="F167" s="151">
        <v>25169</v>
      </c>
      <c r="G167" s="151"/>
      <c r="H167" s="151" t="s">
        <v>560</v>
      </c>
      <c r="I167" s="151" t="s">
        <v>562</v>
      </c>
      <c r="J167" s="151">
        <v>4</v>
      </c>
      <c r="K167" s="152">
        <v>1.3</v>
      </c>
      <c r="L167" s="419" t="s">
        <v>191</v>
      </c>
      <c r="M167" s="153">
        <f t="shared" si="14"/>
        <v>6400</v>
      </c>
      <c r="N167" s="420" t="s">
        <v>187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559</v>
      </c>
      <c r="F168" s="151">
        <v>25170</v>
      </c>
      <c r="G168" s="151"/>
      <c r="H168" s="151" t="s">
        <v>560</v>
      </c>
      <c r="I168" s="151" t="s">
        <v>563</v>
      </c>
      <c r="J168" s="151">
        <v>4</v>
      </c>
      <c r="K168" s="152">
        <v>1.3</v>
      </c>
      <c r="L168" s="419" t="s">
        <v>191</v>
      </c>
      <c r="M168" s="153">
        <f t="shared" si="14"/>
        <v>6400</v>
      </c>
      <c r="N168" s="420" t="s">
        <v>187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559</v>
      </c>
      <c r="F169" s="151">
        <v>25171</v>
      </c>
      <c r="G169" s="151"/>
      <c r="H169" s="151" t="s">
        <v>560</v>
      </c>
      <c r="I169" s="151" t="s">
        <v>564</v>
      </c>
      <c r="J169" s="151">
        <v>3</v>
      </c>
      <c r="K169" s="152">
        <v>1.3</v>
      </c>
      <c r="L169" s="419" t="s">
        <v>189</v>
      </c>
      <c r="M169" s="153">
        <f t="shared" si="14"/>
        <v>4800</v>
      </c>
      <c r="N169" s="420" t="s">
        <v>187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565</v>
      </c>
      <c r="F170" s="151">
        <v>25172</v>
      </c>
      <c r="G170" s="151"/>
      <c r="H170" s="151" t="s">
        <v>560</v>
      </c>
      <c r="I170" s="151" t="s">
        <v>566</v>
      </c>
      <c r="J170" s="151">
        <v>4</v>
      </c>
      <c r="K170" s="152">
        <v>1.3</v>
      </c>
      <c r="L170" s="419" t="s">
        <v>191</v>
      </c>
      <c r="M170" s="153">
        <f t="shared" si="14"/>
        <v>6400</v>
      </c>
      <c r="N170" s="420" t="s">
        <v>187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565</v>
      </c>
      <c r="F171" s="151">
        <v>25173</v>
      </c>
      <c r="G171" s="151"/>
      <c r="H171" s="151" t="s">
        <v>560</v>
      </c>
      <c r="I171" s="151" t="s">
        <v>567</v>
      </c>
      <c r="J171" s="151">
        <v>2</v>
      </c>
      <c r="K171" s="152">
        <v>1.3</v>
      </c>
      <c r="L171" s="419" t="s">
        <v>186</v>
      </c>
      <c r="M171" s="153">
        <f t="shared" si="14"/>
        <v>3200</v>
      </c>
      <c r="N171" s="420" t="s">
        <v>187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565</v>
      </c>
      <c r="F172" s="151">
        <v>25174</v>
      </c>
      <c r="G172" s="151"/>
      <c r="H172" s="151" t="s">
        <v>560</v>
      </c>
      <c r="I172" s="151" t="s">
        <v>568</v>
      </c>
      <c r="J172" s="151">
        <v>3</v>
      </c>
      <c r="K172" s="152">
        <v>1.3</v>
      </c>
      <c r="L172" s="419" t="s">
        <v>189</v>
      </c>
      <c r="M172" s="153">
        <f t="shared" si="14"/>
        <v>4800</v>
      </c>
      <c r="N172" s="420" t="s">
        <v>187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569</v>
      </c>
      <c r="F173" s="151">
        <v>25175</v>
      </c>
      <c r="G173" s="151"/>
      <c r="H173" s="151" t="s">
        <v>560</v>
      </c>
      <c r="I173" s="151" t="s">
        <v>570</v>
      </c>
      <c r="J173" s="151">
        <v>4</v>
      </c>
      <c r="K173" s="152">
        <v>1.3</v>
      </c>
      <c r="L173" s="419" t="s">
        <v>191</v>
      </c>
      <c r="M173" s="153">
        <f t="shared" si="14"/>
        <v>6400</v>
      </c>
      <c r="N173" s="420" t="s">
        <v>187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571</v>
      </c>
      <c r="F174" s="151">
        <v>25176</v>
      </c>
      <c r="G174" s="151"/>
      <c r="H174" s="151" t="s">
        <v>560</v>
      </c>
      <c r="I174" s="151" t="s">
        <v>572</v>
      </c>
      <c r="J174" s="151">
        <v>3</v>
      </c>
      <c r="K174" s="152">
        <v>1.3</v>
      </c>
      <c r="L174" s="419" t="s">
        <v>189</v>
      </c>
      <c r="M174" s="153">
        <f t="shared" si="14"/>
        <v>4800</v>
      </c>
      <c r="N174" s="420" t="s">
        <v>187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571</v>
      </c>
      <c r="F175" s="151">
        <v>25177</v>
      </c>
      <c r="G175" s="151"/>
      <c r="H175" s="151" t="s">
        <v>560</v>
      </c>
      <c r="I175" s="151" t="s">
        <v>573</v>
      </c>
      <c r="J175" s="151">
        <v>4</v>
      </c>
      <c r="K175" s="152">
        <v>1.3</v>
      </c>
      <c r="L175" s="419" t="s">
        <v>191</v>
      </c>
      <c r="M175" s="153">
        <f t="shared" si="14"/>
        <v>6400</v>
      </c>
      <c r="N175" s="420" t="s">
        <v>187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571</v>
      </c>
      <c r="F176" s="151">
        <v>25178</v>
      </c>
      <c r="G176" s="151"/>
      <c r="H176" s="151" t="s">
        <v>560</v>
      </c>
      <c r="I176" s="151" t="s">
        <v>574</v>
      </c>
      <c r="J176" s="151">
        <v>2</v>
      </c>
      <c r="K176" s="152">
        <v>1.3</v>
      </c>
      <c r="L176" s="419" t="s">
        <v>186</v>
      </c>
      <c r="M176" s="153">
        <f t="shared" si="14"/>
        <v>3200</v>
      </c>
      <c r="N176" s="420" t="s">
        <v>187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575</v>
      </c>
      <c r="F177" s="151">
        <v>25179</v>
      </c>
      <c r="G177" s="151"/>
      <c r="H177" s="151" t="s">
        <v>560</v>
      </c>
      <c r="I177" s="151" t="s">
        <v>576</v>
      </c>
      <c r="J177" s="151">
        <v>4</v>
      </c>
      <c r="K177" s="152">
        <v>1.3</v>
      </c>
      <c r="L177" s="419" t="s">
        <v>191</v>
      </c>
      <c r="M177" s="153">
        <f t="shared" si="14"/>
        <v>6400</v>
      </c>
      <c r="N177" s="420" t="s">
        <v>187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575</v>
      </c>
      <c r="F178" s="151">
        <v>25180</v>
      </c>
      <c r="G178" s="151"/>
      <c r="H178" s="151" t="s">
        <v>560</v>
      </c>
      <c r="I178" s="151" t="s">
        <v>577</v>
      </c>
      <c r="J178" s="151">
        <v>2</v>
      </c>
      <c r="K178" s="152">
        <v>1.3</v>
      </c>
      <c r="L178" s="419" t="s">
        <v>186</v>
      </c>
      <c r="M178" s="153">
        <f t="shared" si="14"/>
        <v>3200</v>
      </c>
      <c r="N178" s="420" t="s">
        <v>187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575</v>
      </c>
      <c r="F179" s="151">
        <v>25181</v>
      </c>
      <c r="G179" s="151"/>
      <c r="H179" s="151" t="s">
        <v>560</v>
      </c>
      <c r="I179" s="151" t="s">
        <v>578</v>
      </c>
      <c r="J179" s="151">
        <v>4</v>
      </c>
      <c r="K179" s="152">
        <v>1.3</v>
      </c>
      <c r="L179" s="419" t="s">
        <v>191</v>
      </c>
      <c r="M179" s="153">
        <f t="shared" si="14"/>
        <v>6400</v>
      </c>
      <c r="N179" s="420" t="s">
        <v>187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575</v>
      </c>
      <c r="F180" s="151">
        <v>25182</v>
      </c>
      <c r="G180" s="151"/>
      <c r="H180" s="151" t="s">
        <v>560</v>
      </c>
      <c r="I180" s="151" t="s">
        <v>579</v>
      </c>
      <c r="J180" s="151">
        <v>3</v>
      </c>
      <c r="K180" s="152">
        <v>1.3</v>
      </c>
      <c r="L180" s="419" t="s">
        <v>189</v>
      </c>
      <c r="M180" s="153">
        <f t="shared" si="14"/>
        <v>4800</v>
      </c>
      <c r="N180" s="420" t="s">
        <v>187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580</v>
      </c>
      <c r="F181" s="151">
        <v>25183</v>
      </c>
      <c r="G181" s="151"/>
      <c r="H181" s="151" t="s">
        <v>560</v>
      </c>
      <c r="I181" s="151" t="s">
        <v>581</v>
      </c>
      <c r="J181" s="151">
        <v>4</v>
      </c>
      <c r="K181" s="152">
        <v>1.3</v>
      </c>
      <c r="L181" s="419" t="s">
        <v>546</v>
      </c>
      <c r="M181" s="153">
        <f t="shared" si="14"/>
        <v>6400</v>
      </c>
      <c r="N181" s="420" t="s">
        <v>187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582</v>
      </c>
      <c r="F182" s="151">
        <v>25184</v>
      </c>
      <c r="G182" s="151"/>
      <c r="H182" s="151" t="s">
        <v>560</v>
      </c>
      <c r="I182" s="151" t="s">
        <v>583</v>
      </c>
      <c r="J182" s="151">
        <v>4</v>
      </c>
      <c r="K182" s="152">
        <v>1.3</v>
      </c>
      <c r="L182" s="419" t="s">
        <v>191</v>
      </c>
      <c r="M182" s="153">
        <f t="shared" si="14"/>
        <v>6400</v>
      </c>
      <c r="N182" s="420" t="s">
        <v>187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582</v>
      </c>
      <c r="F183" s="151">
        <v>25185</v>
      </c>
      <c r="G183" s="151"/>
      <c r="H183" s="151" t="s">
        <v>560</v>
      </c>
      <c r="I183" s="151" t="s">
        <v>584</v>
      </c>
      <c r="J183" s="151">
        <v>4</v>
      </c>
      <c r="K183" s="152">
        <v>1.3</v>
      </c>
      <c r="L183" s="419" t="s">
        <v>191</v>
      </c>
      <c r="M183" s="153">
        <f t="shared" si="14"/>
        <v>6400</v>
      </c>
      <c r="N183" s="420" t="s">
        <v>187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582</v>
      </c>
      <c r="F184" s="151">
        <v>25186</v>
      </c>
      <c r="G184" s="151"/>
      <c r="H184" s="151" t="s">
        <v>560</v>
      </c>
      <c r="I184" s="151" t="s">
        <v>585</v>
      </c>
      <c r="J184" s="151">
        <v>4</v>
      </c>
      <c r="K184" s="152">
        <v>1.3</v>
      </c>
      <c r="L184" s="419" t="s">
        <v>191</v>
      </c>
      <c r="M184" s="153">
        <f t="shared" si="14"/>
        <v>6400</v>
      </c>
      <c r="N184" s="420" t="s">
        <v>187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586</v>
      </c>
      <c r="F185" s="151">
        <v>25187</v>
      </c>
      <c r="G185" s="151"/>
      <c r="H185" s="151" t="s">
        <v>587</v>
      </c>
      <c r="I185" s="151" t="s">
        <v>588</v>
      </c>
      <c r="J185" s="151">
        <v>4</v>
      </c>
      <c r="K185" s="152">
        <v>1.1000000000000001</v>
      </c>
      <c r="L185" s="419" t="s">
        <v>191</v>
      </c>
      <c r="M185" s="153">
        <f t="shared" si="14"/>
        <v>6400</v>
      </c>
      <c r="N185" s="420" t="s">
        <v>187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586</v>
      </c>
      <c r="F186" s="151">
        <v>25188</v>
      </c>
      <c r="G186" s="151"/>
      <c r="H186" s="151" t="s">
        <v>587</v>
      </c>
      <c r="I186" s="151" t="s">
        <v>589</v>
      </c>
      <c r="J186" s="151">
        <v>4</v>
      </c>
      <c r="K186" s="152">
        <v>1.4</v>
      </c>
      <c r="L186" s="419" t="s">
        <v>191</v>
      </c>
      <c r="M186" s="153">
        <f t="shared" si="14"/>
        <v>6400</v>
      </c>
      <c r="N186" s="420" t="s">
        <v>187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590</v>
      </c>
      <c r="F187" s="151">
        <v>25189</v>
      </c>
      <c r="G187" s="151"/>
      <c r="H187" s="151" t="s">
        <v>587</v>
      </c>
      <c r="I187" s="151" t="s">
        <v>591</v>
      </c>
      <c r="J187" s="151">
        <v>4</v>
      </c>
      <c r="K187" s="152">
        <v>1.1000000000000001</v>
      </c>
      <c r="L187" s="419" t="s">
        <v>191</v>
      </c>
      <c r="M187" s="153">
        <f t="shared" si="14"/>
        <v>6400</v>
      </c>
      <c r="N187" s="420" t="s">
        <v>187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590</v>
      </c>
      <c r="F188" s="151">
        <v>25190</v>
      </c>
      <c r="G188" s="151"/>
      <c r="H188" s="151" t="s">
        <v>587</v>
      </c>
      <c r="I188" s="151" t="s">
        <v>592</v>
      </c>
      <c r="J188" s="151">
        <v>4</v>
      </c>
      <c r="K188" s="152">
        <v>1.1000000000000001</v>
      </c>
      <c r="L188" s="419" t="s">
        <v>191</v>
      </c>
      <c r="M188" s="153">
        <f t="shared" si="14"/>
        <v>6400</v>
      </c>
      <c r="N188" s="420" t="s">
        <v>187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593</v>
      </c>
      <c r="F189" s="151">
        <v>25191</v>
      </c>
      <c r="G189" s="151"/>
      <c r="H189" s="151" t="s">
        <v>587</v>
      </c>
      <c r="I189" s="151" t="s">
        <v>594</v>
      </c>
      <c r="J189" s="151">
        <v>3</v>
      </c>
      <c r="K189" s="152">
        <v>1.1000000000000001</v>
      </c>
      <c r="L189" s="419" t="s">
        <v>189</v>
      </c>
      <c r="M189" s="153">
        <f t="shared" si="14"/>
        <v>4800</v>
      </c>
      <c r="N189" s="420" t="s">
        <v>187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593</v>
      </c>
      <c r="F190" s="151">
        <v>25192</v>
      </c>
      <c r="G190" s="151"/>
      <c r="H190" s="151" t="s">
        <v>587</v>
      </c>
      <c r="I190" s="151" t="s">
        <v>595</v>
      </c>
      <c r="J190" s="151">
        <v>2</v>
      </c>
      <c r="K190" s="152">
        <v>1.1000000000000001</v>
      </c>
      <c r="L190" s="419" t="s">
        <v>186</v>
      </c>
      <c r="M190" s="153">
        <f t="shared" si="14"/>
        <v>3200</v>
      </c>
      <c r="N190" s="420" t="s">
        <v>187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596</v>
      </c>
      <c r="F191" s="151">
        <v>25193</v>
      </c>
      <c r="G191" s="151"/>
      <c r="H191" s="151" t="s">
        <v>597</v>
      </c>
      <c r="I191" s="151" t="s">
        <v>598</v>
      </c>
      <c r="J191" s="151">
        <v>3</v>
      </c>
      <c r="K191" s="152">
        <v>1.4</v>
      </c>
      <c r="L191" s="419" t="s">
        <v>189</v>
      </c>
      <c r="M191" s="153">
        <f t="shared" si="14"/>
        <v>4800</v>
      </c>
      <c r="N191" s="420" t="s">
        <v>187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596</v>
      </c>
      <c r="F192" s="151">
        <v>25194</v>
      </c>
      <c r="G192" s="151"/>
      <c r="H192" s="151" t="s">
        <v>597</v>
      </c>
      <c r="I192" s="151" t="s">
        <v>599</v>
      </c>
      <c r="J192" s="151">
        <v>4</v>
      </c>
      <c r="K192" s="152">
        <v>1.4</v>
      </c>
      <c r="L192" s="419" t="s">
        <v>191</v>
      </c>
      <c r="M192" s="153">
        <f t="shared" si="14"/>
        <v>6400</v>
      </c>
      <c r="N192" s="420" t="s">
        <v>187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596</v>
      </c>
      <c r="F193" s="151">
        <v>25195</v>
      </c>
      <c r="G193" s="151"/>
      <c r="H193" s="151" t="s">
        <v>597</v>
      </c>
      <c r="I193" s="151" t="s">
        <v>600</v>
      </c>
      <c r="J193" s="151">
        <v>4</v>
      </c>
      <c r="K193" s="152">
        <v>1.4</v>
      </c>
      <c r="L193" s="419" t="s">
        <v>191</v>
      </c>
      <c r="M193" s="153">
        <f t="shared" si="14"/>
        <v>6400</v>
      </c>
      <c r="N193" s="420" t="s">
        <v>187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596</v>
      </c>
      <c r="F194" s="151">
        <v>25196</v>
      </c>
      <c r="G194" s="151"/>
      <c r="H194" s="151" t="s">
        <v>597</v>
      </c>
      <c r="I194" s="151" t="s">
        <v>601</v>
      </c>
      <c r="J194" s="151">
        <v>2</v>
      </c>
      <c r="K194" s="152">
        <v>1.4</v>
      </c>
      <c r="L194" s="419" t="s">
        <v>186</v>
      </c>
      <c r="M194" s="153">
        <f t="shared" si="14"/>
        <v>3200</v>
      </c>
      <c r="N194" s="420" t="s">
        <v>187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602</v>
      </c>
      <c r="F195" s="151">
        <v>25197</v>
      </c>
      <c r="G195" s="151"/>
      <c r="H195" s="151" t="s">
        <v>597</v>
      </c>
      <c r="I195" s="151" t="s">
        <v>603</v>
      </c>
      <c r="J195" s="151">
        <v>3</v>
      </c>
      <c r="K195" s="152">
        <v>1.4</v>
      </c>
      <c r="L195" s="419" t="s">
        <v>189</v>
      </c>
      <c r="M195" s="153">
        <f t="shared" si="14"/>
        <v>4800</v>
      </c>
      <c r="N195" s="420" t="s">
        <v>187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602</v>
      </c>
      <c r="F196" s="151">
        <v>25198</v>
      </c>
      <c r="G196" s="151"/>
      <c r="H196" s="151" t="s">
        <v>597</v>
      </c>
      <c r="I196" s="151" t="s">
        <v>604</v>
      </c>
      <c r="J196" s="151">
        <v>2</v>
      </c>
      <c r="K196" s="152">
        <v>1.4</v>
      </c>
      <c r="L196" s="419" t="s">
        <v>186</v>
      </c>
      <c r="M196" s="153">
        <f t="shared" ref="M196:M259" si="19">J196*1600</f>
        <v>3200</v>
      </c>
      <c r="N196" s="420" t="s">
        <v>187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605</v>
      </c>
      <c r="F197" s="151">
        <v>25199</v>
      </c>
      <c r="G197" s="151"/>
      <c r="H197" s="151" t="s">
        <v>597</v>
      </c>
      <c r="I197" s="151" t="s">
        <v>606</v>
      </c>
      <c r="J197" s="151">
        <v>4</v>
      </c>
      <c r="K197" s="152">
        <v>1.4</v>
      </c>
      <c r="L197" s="419" t="s">
        <v>191</v>
      </c>
      <c r="M197" s="153">
        <f t="shared" si="19"/>
        <v>6400</v>
      </c>
      <c r="N197" s="420" t="s">
        <v>187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607</v>
      </c>
      <c r="F198" s="151">
        <v>25200</v>
      </c>
      <c r="G198" s="151"/>
      <c r="H198" s="151" t="s">
        <v>597</v>
      </c>
      <c r="I198" s="151" t="s">
        <v>608</v>
      </c>
      <c r="J198" s="151">
        <v>4</v>
      </c>
      <c r="K198" s="152">
        <v>1.4</v>
      </c>
      <c r="L198" s="419" t="s">
        <v>191</v>
      </c>
      <c r="M198" s="153">
        <f t="shared" si="19"/>
        <v>6400</v>
      </c>
      <c r="N198" s="420" t="s">
        <v>187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609</v>
      </c>
      <c r="F199" s="151">
        <v>25201</v>
      </c>
      <c r="G199" s="151"/>
      <c r="H199" s="151" t="s">
        <v>597</v>
      </c>
      <c r="I199" s="151" t="s">
        <v>610</v>
      </c>
      <c r="J199" s="151">
        <v>4</v>
      </c>
      <c r="K199" s="152">
        <v>1.4</v>
      </c>
      <c r="L199" s="419" t="s">
        <v>191</v>
      </c>
      <c r="M199" s="153">
        <f t="shared" si="19"/>
        <v>6400</v>
      </c>
      <c r="N199" s="420" t="s">
        <v>187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611</v>
      </c>
      <c r="F200" s="151">
        <v>25202</v>
      </c>
      <c r="G200" s="151"/>
      <c r="H200" s="151" t="s">
        <v>597</v>
      </c>
      <c r="I200" s="151" t="s">
        <v>612</v>
      </c>
      <c r="J200" s="151">
        <v>2</v>
      </c>
      <c r="K200" s="152">
        <v>1.4</v>
      </c>
      <c r="L200" s="419" t="s">
        <v>186</v>
      </c>
      <c r="M200" s="153">
        <f t="shared" si="19"/>
        <v>3200</v>
      </c>
      <c r="N200" s="420" t="s">
        <v>187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611</v>
      </c>
      <c r="F201" s="151">
        <v>25203</v>
      </c>
      <c r="G201" s="151"/>
      <c r="H201" s="151" t="s">
        <v>597</v>
      </c>
      <c r="I201" s="151" t="s">
        <v>613</v>
      </c>
      <c r="J201" s="151">
        <v>3</v>
      </c>
      <c r="K201" s="152">
        <v>1.4</v>
      </c>
      <c r="L201" s="419" t="s">
        <v>189</v>
      </c>
      <c r="M201" s="153">
        <f t="shared" si="19"/>
        <v>4800</v>
      </c>
      <c r="N201" s="420" t="s">
        <v>187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611</v>
      </c>
      <c r="F202" s="151">
        <v>25204</v>
      </c>
      <c r="G202" s="151"/>
      <c r="H202" s="151" t="s">
        <v>597</v>
      </c>
      <c r="I202" s="151" t="s">
        <v>614</v>
      </c>
      <c r="J202" s="151">
        <v>4</v>
      </c>
      <c r="K202" s="152">
        <v>1.4</v>
      </c>
      <c r="L202" s="419" t="s">
        <v>191</v>
      </c>
      <c r="M202" s="153">
        <f t="shared" si="19"/>
        <v>6400</v>
      </c>
      <c r="N202" s="420" t="s">
        <v>187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611</v>
      </c>
      <c r="F203" s="151">
        <v>25205</v>
      </c>
      <c r="G203" s="151"/>
      <c r="H203" s="151" t="s">
        <v>597</v>
      </c>
      <c r="I203" s="151" t="s">
        <v>615</v>
      </c>
      <c r="J203" s="151">
        <v>4</v>
      </c>
      <c r="K203" s="152">
        <v>1.4</v>
      </c>
      <c r="L203" s="419" t="s">
        <v>191</v>
      </c>
      <c r="M203" s="153">
        <f t="shared" si="19"/>
        <v>6400</v>
      </c>
      <c r="N203" s="420" t="s">
        <v>187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611</v>
      </c>
      <c r="F204" s="151">
        <v>25206</v>
      </c>
      <c r="G204" s="151"/>
      <c r="H204" s="151" t="s">
        <v>597</v>
      </c>
      <c r="I204" s="151" t="s">
        <v>616</v>
      </c>
      <c r="J204" s="151">
        <v>4</v>
      </c>
      <c r="K204" s="152">
        <v>1.4</v>
      </c>
      <c r="L204" s="419" t="s">
        <v>191</v>
      </c>
      <c r="M204" s="153">
        <f t="shared" si="19"/>
        <v>6400</v>
      </c>
      <c r="N204" s="420" t="s">
        <v>187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617</v>
      </c>
      <c r="F205" s="151">
        <v>25207</v>
      </c>
      <c r="G205" s="151"/>
      <c r="H205" s="151" t="s">
        <v>597</v>
      </c>
      <c r="I205" s="151" t="s">
        <v>618</v>
      </c>
      <c r="J205" s="151">
        <v>2</v>
      </c>
      <c r="K205" s="152">
        <v>1.4</v>
      </c>
      <c r="L205" s="419" t="s">
        <v>186</v>
      </c>
      <c r="M205" s="153">
        <f t="shared" si="19"/>
        <v>3200</v>
      </c>
      <c r="N205" s="420" t="s">
        <v>187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617</v>
      </c>
      <c r="F206" s="151">
        <v>25208</v>
      </c>
      <c r="G206" s="151"/>
      <c r="H206" s="151" t="s">
        <v>597</v>
      </c>
      <c r="I206" s="151" t="s">
        <v>619</v>
      </c>
      <c r="J206" s="151">
        <v>3</v>
      </c>
      <c r="K206" s="152">
        <v>1.4</v>
      </c>
      <c r="L206" s="419" t="s">
        <v>189</v>
      </c>
      <c r="M206" s="153">
        <f t="shared" si="19"/>
        <v>4800</v>
      </c>
      <c r="N206" s="420" t="s">
        <v>187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617</v>
      </c>
      <c r="F207" s="151">
        <v>25209</v>
      </c>
      <c r="G207" s="151"/>
      <c r="H207" s="151" t="s">
        <v>597</v>
      </c>
      <c r="I207" s="151" t="s">
        <v>620</v>
      </c>
      <c r="J207" s="151">
        <v>3</v>
      </c>
      <c r="K207" s="152">
        <v>1.4</v>
      </c>
      <c r="L207" s="419" t="s">
        <v>189</v>
      </c>
      <c r="M207" s="153">
        <f t="shared" si="19"/>
        <v>4800</v>
      </c>
      <c r="N207" s="420" t="s">
        <v>187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617</v>
      </c>
      <c r="F208" s="151">
        <v>25210</v>
      </c>
      <c r="G208" s="151"/>
      <c r="H208" s="151" t="s">
        <v>597</v>
      </c>
      <c r="I208" s="151" t="s">
        <v>621</v>
      </c>
      <c r="J208" s="151">
        <v>4</v>
      </c>
      <c r="K208" s="152">
        <v>1.4</v>
      </c>
      <c r="L208" s="419" t="s">
        <v>191</v>
      </c>
      <c r="M208" s="153">
        <f t="shared" si="19"/>
        <v>6400</v>
      </c>
      <c r="N208" s="420" t="s">
        <v>187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622</v>
      </c>
      <c r="F209" s="151">
        <v>25211</v>
      </c>
      <c r="G209" s="151"/>
      <c r="H209" s="151" t="s">
        <v>597</v>
      </c>
      <c r="I209" s="151" t="s">
        <v>623</v>
      </c>
      <c r="J209" s="151">
        <v>2</v>
      </c>
      <c r="K209" s="152">
        <v>1.4</v>
      </c>
      <c r="L209" s="419" t="s">
        <v>186</v>
      </c>
      <c r="M209" s="153">
        <f t="shared" si="19"/>
        <v>3200</v>
      </c>
      <c r="N209" s="420" t="s">
        <v>187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622</v>
      </c>
      <c r="F210" s="151">
        <v>25212</v>
      </c>
      <c r="G210" s="151"/>
      <c r="H210" s="151" t="s">
        <v>597</v>
      </c>
      <c r="I210" s="151" t="s">
        <v>624</v>
      </c>
      <c r="J210" s="151">
        <v>4</v>
      </c>
      <c r="K210" s="152">
        <v>1.4</v>
      </c>
      <c r="L210" s="419" t="s">
        <v>191</v>
      </c>
      <c r="M210" s="153">
        <f t="shared" si="19"/>
        <v>6400</v>
      </c>
      <c r="N210" s="420" t="s">
        <v>187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625</v>
      </c>
      <c r="F211" s="151">
        <v>25213</v>
      </c>
      <c r="G211" s="151"/>
      <c r="H211" s="151" t="s">
        <v>597</v>
      </c>
      <c r="I211" s="151" t="s">
        <v>626</v>
      </c>
      <c r="J211" s="151">
        <v>3</v>
      </c>
      <c r="K211" s="152">
        <v>1.4</v>
      </c>
      <c r="L211" s="419" t="s">
        <v>189</v>
      </c>
      <c r="M211" s="153">
        <f t="shared" si="19"/>
        <v>4800</v>
      </c>
      <c r="N211" s="420" t="s">
        <v>187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625</v>
      </c>
      <c r="F212" s="151">
        <v>25214</v>
      </c>
      <c r="G212" s="151"/>
      <c r="H212" s="151" t="s">
        <v>597</v>
      </c>
      <c r="I212" s="151" t="s">
        <v>627</v>
      </c>
      <c r="J212" s="151">
        <v>2</v>
      </c>
      <c r="K212" s="152">
        <v>1.4</v>
      </c>
      <c r="L212" s="419" t="s">
        <v>186</v>
      </c>
      <c r="M212" s="153">
        <f t="shared" si="19"/>
        <v>3200</v>
      </c>
      <c r="N212" s="420" t="s">
        <v>187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625</v>
      </c>
      <c r="F213" s="151">
        <v>25215</v>
      </c>
      <c r="G213" s="151"/>
      <c r="H213" s="151" t="s">
        <v>597</v>
      </c>
      <c r="I213" s="151" t="s">
        <v>628</v>
      </c>
      <c r="J213" s="151">
        <v>4</v>
      </c>
      <c r="K213" s="152">
        <v>1.4</v>
      </c>
      <c r="L213" s="419" t="s">
        <v>191</v>
      </c>
      <c r="M213" s="153">
        <f t="shared" si="19"/>
        <v>6400</v>
      </c>
      <c r="N213" s="420" t="s">
        <v>187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629</v>
      </c>
      <c r="F214" s="151">
        <v>25216</v>
      </c>
      <c r="G214" s="151"/>
      <c r="H214" s="151" t="s">
        <v>597</v>
      </c>
      <c r="I214" s="151" t="s">
        <v>630</v>
      </c>
      <c r="J214" s="151">
        <v>3</v>
      </c>
      <c r="K214" s="152">
        <v>1.4</v>
      </c>
      <c r="L214" s="419" t="s">
        <v>189</v>
      </c>
      <c r="M214" s="153">
        <f t="shared" si="19"/>
        <v>4800</v>
      </c>
      <c r="N214" s="420" t="s">
        <v>187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629</v>
      </c>
      <c r="F215" s="151">
        <v>25217</v>
      </c>
      <c r="G215" s="151"/>
      <c r="H215" s="151" t="s">
        <v>597</v>
      </c>
      <c r="I215" s="151" t="s">
        <v>631</v>
      </c>
      <c r="J215" s="151">
        <v>2</v>
      </c>
      <c r="K215" s="152">
        <v>1.4</v>
      </c>
      <c r="L215" s="419" t="s">
        <v>186</v>
      </c>
      <c r="M215" s="153">
        <f t="shared" si="19"/>
        <v>3200</v>
      </c>
      <c r="N215" s="420" t="s">
        <v>187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632</v>
      </c>
      <c r="F216" s="164">
        <v>25218</v>
      </c>
      <c r="G216" s="164"/>
      <c r="H216" s="164" t="s">
        <v>633</v>
      </c>
      <c r="I216" s="151" t="s">
        <v>634</v>
      </c>
      <c r="J216" s="164">
        <v>4</v>
      </c>
      <c r="K216" s="165">
        <v>1.4</v>
      </c>
      <c r="L216" s="421" t="s">
        <v>191</v>
      </c>
      <c r="M216" s="153">
        <f t="shared" si="19"/>
        <v>6400</v>
      </c>
      <c r="N216" s="422" t="s">
        <v>187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423">
        <v>23101</v>
      </c>
      <c r="D217" s="167"/>
      <c r="E217" s="166" t="s">
        <v>632</v>
      </c>
      <c r="F217" s="166">
        <v>25219</v>
      </c>
      <c r="G217" s="166"/>
      <c r="H217" s="166" t="s">
        <v>633</v>
      </c>
      <c r="I217" s="169" t="s">
        <v>635</v>
      </c>
      <c r="J217" s="166">
        <v>3</v>
      </c>
      <c r="K217" s="193">
        <v>1.4</v>
      </c>
      <c r="L217" s="419" t="s">
        <v>189</v>
      </c>
      <c r="M217" s="153">
        <f t="shared" si="19"/>
        <v>4800</v>
      </c>
      <c r="N217" s="422" t="s">
        <v>187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636</v>
      </c>
      <c r="F218" s="151">
        <v>25220</v>
      </c>
      <c r="G218" s="151"/>
      <c r="H218" s="151" t="s">
        <v>633</v>
      </c>
      <c r="I218" s="151" t="s">
        <v>637</v>
      </c>
      <c r="J218" s="151">
        <v>2</v>
      </c>
      <c r="K218" s="152">
        <v>1.4</v>
      </c>
      <c r="L218" s="419" t="s">
        <v>186</v>
      </c>
      <c r="M218" s="153">
        <f t="shared" si="19"/>
        <v>3200</v>
      </c>
      <c r="N218" s="420" t="s">
        <v>187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636</v>
      </c>
      <c r="F219" s="151">
        <v>25221</v>
      </c>
      <c r="G219" s="151"/>
      <c r="H219" s="151" t="s">
        <v>633</v>
      </c>
      <c r="I219" s="151" t="s">
        <v>638</v>
      </c>
      <c r="J219" s="151">
        <v>2</v>
      </c>
      <c r="K219" s="152">
        <v>1.4</v>
      </c>
      <c r="L219" s="419" t="s">
        <v>186</v>
      </c>
      <c r="M219" s="153">
        <f t="shared" si="19"/>
        <v>3200</v>
      </c>
      <c r="N219" s="420" t="s">
        <v>187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636</v>
      </c>
      <c r="F220" s="151">
        <v>25222</v>
      </c>
      <c r="G220" s="151"/>
      <c r="H220" s="151" t="s">
        <v>633</v>
      </c>
      <c r="I220" s="151" t="s">
        <v>639</v>
      </c>
      <c r="J220" s="151">
        <v>2</v>
      </c>
      <c r="K220" s="152">
        <v>1.4</v>
      </c>
      <c r="L220" s="419" t="s">
        <v>186</v>
      </c>
      <c r="M220" s="153">
        <f t="shared" si="19"/>
        <v>3200</v>
      </c>
      <c r="N220" s="420" t="s">
        <v>187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636</v>
      </c>
      <c r="F221" s="151">
        <v>25223</v>
      </c>
      <c r="G221" s="151"/>
      <c r="H221" s="151" t="s">
        <v>633</v>
      </c>
      <c r="I221" s="151" t="s">
        <v>640</v>
      </c>
      <c r="J221" s="151">
        <v>3</v>
      </c>
      <c r="K221" s="152">
        <v>1.4</v>
      </c>
      <c r="L221" s="419" t="s">
        <v>189</v>
      </c>
      <c r="M221" s="153">
        <f t="shared" si="19"/>
        <v>4800</v>
      </c>
      <c r="N221" s="420" t="s">
        <v>187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636</v>
      </c>
      <c r="F222" s="151">
        <v>25224</v>
      </c>
      <c r="G222" s="151"/>
      <c r="H222" s="151" t="s">
        <v>633</v>
      </c>
      <c r="I222" s="151" t="s">
        <v>641</v>
      </c>
      <c r="J222" s="151">
        <v>3</v>
      </c>
      <c r="K222" s="152">
        <v>1.4</v>
      </c>
      <c r="L222" s="419" t="s">
        <v>189</v>
      </c>
      <c r="M222" s="153">
        <f t="shared" si="19"/>
        <v>4800</v>
      </c>
      <c r="N222" s="420" t="s">
        <v>187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642</v>
      </c>
      <c r="F223" s="151">
        <v>25225</v>
      </c>
      <c r="G223" s="151"/>
      <c r="H223" s="151" t="s">
        <v>633</v>
      </c>
      <c r="I223" s="151" t="s">
        <v>643</v>
      </c>
      <c r="J223" s="151">
        <v>2</v>
      </c>
      <c r="K223" s="152">
        <v>1.4</v>
      </c>
      <c r="L223" s="419" t="s">
        <v>186</v>
      </c>
      <c r="M223" s="153">
        <f t="shared" si="19"/>
        <v>3200</v>
      </c>
      <c r="N223" s="420" t="s">
        <v>187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642</v>
      </c>
      <c r="F224" s="151">
        <v>25226</v>
      </c>
      <c r="G224" s="151"/>
      <c r="H224" s="151" t="s">
        <v>633</v>
      </c>
      <c r="I224" s="151" t="s">
        <v>644</v>
      </c>
      <c r="J224" s="151">
        <v>3</v>
      </c>
      <c r="K224" s="152">
        <v>1.4</v>
      </c>
      <c r="L224" s="419" t="s">
        <v>189</v>
      </c>
      <c r="M224" s="153">
        <f t="shared" si="19"/>
        <v>4800</v>
      </c>
      <c r="N224" s="420" t="s">
        <v>187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642</v>
      </c>
      <c r="F225" s="151">
        <v>25227</v>
      </c>
      <c r="G225" s="151"/>
      <c r="H225" s="151" t="s">
        <v>633</v>
      </c>
      <c r="I225" s="151" t="s">
        <v>645</v>
      </c>
      <c r="J225" s="151">
        <v>3</v>
      </c>
      <c r="K225" s="152">
        <v>1.4</v>
      </c>
      <c r="L225" s="419" t="s">
        <v>189</v>
      </c>
      <c r="M225" s="153">
        <f t="shared" si="19"/>
        <v>4800</v>
      </c>
      <c r="N225" s="420" t="s">
        <v>187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646</v>
      </c>
      <c r="F226" s="151">
        <v>25228</v>
      </c>
      <c r="G226" s="151"/>
      <c r="H226" s="151" t="s">
        <v>633</v>
      </c>
      <c r="I226" s="151" t="s">
        <v>647</v>
      </c>
      <c r="J226" s="151">
        <v>2</v>
      </c>
      <c r="K226" s="152">
        <v>1.4</v>
      </c>
      <c r="L226" s="419" t="s">
        <v>186</v>
      </c>
      <c r="M226" s="153">
        <f t="shared" si="19"/>
        <v>3200</v>
      </c>
      <c r="N226" s="420" t="s">
        <v>187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646</v>
      </c>
      <c r="F227" s="151">
        <v>25229</v>
      </c>
      <c r="G227" s="151"/>
      <c r="H227" s="151" t="s">
        <v>633</v>
      </c>
      <c r="I227" s="151" t="s">
        <v>648</v>
      </c>
      <c r="J227" s="151">
        <v>3</v>
      </c>
      <c r="K227" s="152">
        <v>1.4</v>
      </c>
      <c r="L227" s="419" t="s">
        <v>189</v>
      </c>
      <c r="M227" s="153">
        <f t="shared" si="19"/>
        <v>4800</v>
      </c>
      <c r="N227" s="420" t="s">
        <v>187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649</v>
      </c>
      <c r="F228" s="151">
        <v>25230</v>
      </c>
      <c r="G228" s="151"/>
      <c r="H228" s="151" t="s">
        <v>633</v>
      </c>
      <c r="I228" s="151" t="s">
        <v>650</v>
      </c>
      <c r="J228" s="151">
        <v>3</v>
      </c>
      <c r="K228" s="152">
        <v>1.4</v>
      </c>
      <c r="L228" s="419" t="s">
        <v>189</v>
      </c>
      <c r="M228" s="153">
        <f t="shared" si="19"/>
        <v>4800</v>
      </c>
      <c r="N228" s="420" t="s">
        <v>187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649</v>
      </c>
      <c r="F229" s="151">
        <v>25231</v>
      </c>
      <c r="G229" s="151"/>
      <c r="H229" s="151" t="s">
        <v>633</v>
      </c>
      <c r="I229" s="151" t="s">
        <v>651</v>
      </c>
      <c r="J229" s="151">
        <v>2</v>
      </c>
      <c r="K229" s="152">
        <v>1.4</v>
      </c>
      <c r="L229" s="419" t="s">
        <v>186</v>
      </c>
      <c r="M229" s="153">
        <f t="shared" si="19"/>
        <v>3200</v>
      </c>
      <c r="N229" s="420" t="s">
        <v>187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652</v>
      </c>
      <c r="F230" s="151">
        <v>25232</v>
      </c>
      <c r="G230" s="151"/>
      <c r="H230" s="151" t="s">
        <v>633</v>
      </c>
      <c r="I230" s="151" t="s">
        <v>653</v>
      </c>
      <c r="J230" s="151">
        <v>3</v>
      </c>
      <c r="K230" s="152">
        <v>1.4</v>
      </c>
      <c r="L230" s="419" t="s">
        <v>189</v>
      </c>
      <c r="M230" s="153">
        <f t="shared" si="19"/>
        <v>4800</v>
      </c>
      <c r="N230" s="420" t="s">
        <v>187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652</v>
      </c>
      <c r="F231" s="151">
        <v>25233</v>
      </c>
      <c r="G231" s="151"/>
      <c r="H231" s="151" t="s">
        <v>633</v>
      </c>
      <c r="I231" s="151" t="s">
        <v>654</v>
      </c>
      <c r="J231" s="151">
        <v>3</v>
      </c>
      <c r="K231" s="152">
        <v>1.4</v>
      </c>
      <c r="L231" s="419" t="s">
        <v>189</v>
      </c>
      <c r="M231" s="153">
        <f t="shared" si="19"/>
        <v>4800</v>
      </c>
      <c r="N231" s="420" t="s">
        <v>187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652</v>
      </c>
      <c r="F232" s="151">
        <v>25234</v>
      </c>
      <c r="G232" s="151"/>
      <c r="H232" s="151" t="s">
        <v>633</v>
      </c>
      <c r="I232" s="151" t="s">
        <v>655</v>
      </c>
      <c r="J232" s="151">
        <v>2</v>
      </c>
      <c r="K232" s="152">
        <v>1.4</v>
      </c>
      <c r="L232" s="419" t="s">
        <v>186</v>
      </c>
      <c r="M232" s="153">
        <f t="shared" si="19"/>
        <v>3200</v>
      </c>
      <c r="N232" s="420" t="s">
        <v>187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652</v>
      </c>
      <c r="F233" s="151">
        <v>25235</v>
      </c>
      <c r="G233" s="151"/>
      <c r="H233" s="151" t="s">
        <v>633</v>
      </c>
      <c r="I233" s="151" t="s">
        <v>656</v>
      </c>
      <c r="J233" s="151">
        <v>2</v>
      </c>
      <c r="K233" s="152">
        <v>1.4</v>
      </c>
      <c r="L233" s="419" t="s">
        <v>186</v>
      </c>
      <c r="M233" s="153">
        <f t="shared" si="19"/>
        <v>3200</v>
      </c>
      <c r="N233" s="420" t="s">
        <v>187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657</v>
      </c>
      <c r="F234" s="151">
        <v>25236</v>
      </c>
      <c r="G234" s="151"/>
      <c r="H234" s="151" t="s">
        <v>633</v>
      </c>
      <c r="I234" s="151" t="s">
        <v>658</v>
      </c>
      <c r="J234" s="151">
        <v>3</v>
      </c>
      <c r="K234" s="152">
        <v>1.4</v>
      </c>
      <c r="L234" s="419" t="s">
        <v>189</v>
      </c>
      <c r="M234" s="153">
        <f t="shared" si="19"/>
        <v>4800</v>
      </c>
      <c r="N234" s="420" t="s">
        <v>187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657</v>
      </c>
      <c r="F235" s="151">
        <v>25237</v>
      </c>
      <c r="G235" s="151"/>
      <c r="H235" s="151" t="s">
        <v>633</v>
      </c>
      <c r="I235" s="151" t="s">
        <v>659</v>
      </c>
      <c r="J235" s="151">
        <v>4</v>
      </c>
      <c r="K235" s="152">
        <v>1.4</v>
      </c>
      <c r="L235" s="419" t="s">
        <v>191</v>
      </c>
      <c r="M235" s="153">
        <f t="shared" si="19"/>
        <v>6400</v>
      </c>
      <c r="N235" s="420" t="s">
        <v>187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657</v>
      </c>
      <c r="F236" s="151">
        <v>25238</v>
      </c>
      <c r="G236" s="151"/>
      <c r="H236" s="151" t="s">
        <v>633</v>
      </c>
      <c r="I236" s="151" t="s">
        <v>660</v>
      </c>
      <c r="J236" s="151">
        <v>2</v>
      </c>
      <c r="K236" s="152">
        <v>1.4</v>
      </c>
      <c r="L236" s="419" t="s">
        <v>186</v>
      </c>
      <c r="M236" s="153">
        <f t="shared" si="19"/>
        <v>3200</v>
      </c>
      <c r="N236" s="420" t="s">
        <v>187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661</v>
      </c>
      <c r="F237" s="151">
        <v>25239</v>
      </c>
      <c r="G237" s="151"/>
      <c r="H237" s="151" t="s">
        <v>633</v>
      </c>
      <c r="I237" s="151" t="s">
        <v>662</v>
      </c>
      <c r="J237" s="151">
        <v>3</v>
      </c>
      <c r="K237" s="152">
        <v>1.4</v>
      </c>
      <c r="L237" s="419" t="s">
        <v>189</v>
      </c>
      <c r="M237" s="153">
        <f t="shared" si="19"/>
        <v>4800</v>
      </c>
      <c r="N237" s="420" t="s">
        <v>187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661</v>
      </c>
      <c r="F238" s="151">
        <v>25240</v>
      </c>
      <c r="G238" s="151"/>
      <c r="H238" s="151" t="s">
        <v>633</v>
      </c>
      <c r="I238" s="151" t="s">
        <v>663</v>
      </c>
      <c r="J238" s="151">
        <v>4</v>
      </c>
      <c r="K238" s="152">
        <v>1.4</v>
      </c>
      <c r="L238" s="419" t="s">
        <v>191</v>
      </c>
      <c r="M238" s="153">
        <f t="shared" si="19"/>
        <v>6400</v>
      </c>
      <c r="N238" s="420" t="s">
        <v>187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664</v>
      </c>
      <c r="F239" s="151">
        <v>25241</v>
      </c>
      <c r="G239" s="151"/>
      <c r="H239" s="151" t="s">
        <v>633</v>
      </c>
      <c r="I239" s="151" t="s">
        <v>665</v>
      </c>
      <c r="J239" s="151">
        <v>3</v>
      </c>
      <c r="K239" s="152">
        <v>1.4</v>
      </c>
      <c r="L239" s="419" t="s">
        <v>189</v>
      </c>
      <c r="M239" s="153">
        <f t="shared" si="19"/>
        <v>4800</v>
      </c>
      <c r="N239" s="420" t="s">
        <v>187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664</v>
      </c>
      <c r="F240" s="151">
        <v>25242</v>
      </c>
      <c r="G240" s="151"/>
      <c r="H240" s="151" t="s">
        <v>633</v>
      </c>
      <c r="I240" s="151" t="s">
        <v>666</v>
      </c>
      <c r="J240" s="151">
        <v>2</v>
      </c>
      <c r="K240" s="152">
        <v>1.4</v>
      </c>
      <c r="L240" s="419" t="s">
        <v>186</v>
      </c>
      <c r="M240" s="153">
        <f t="shared" si="19"/>
        <v>3200</v>
      </c>
      <c r="N240" s="420" t="s">
        <v>187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664</v>
      </c>
      <c r="F241" s="151">
        <v>25243</v>
      </c>
      <c r="G241" s="151"/>
      <c r="H241" s="151" t="s">
        <v>633</v>
      </c>
      <c r="I241" s="151" t="s">
        <v>667</v>
      </c>
      <c r="J241" s="151">
        <v>2</v>
      </c>
      <c r="K241" s="152">
        <v>1.4</v>
      </c>
      <c r="L241" s="419" t="s">
        <v>186</v>
      </c>
      <c r="M241" s="153">
        <f t="shared" si="19"/>
        <v>3200</v>
      </c>
      <c r="N241" s="420" t="s">
        <v>187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664</v>
      </c>
      <c r="F242" s="151">
        <v>25244</v>
      </c>
      <c r="G242" s="151"/>
      <c r="H242" s="151" t="s">
        <v>633</v>
      </c>
      <c r="I242" s="151" t="s">
        <v>668</v>
      </c>
      <c r="J242" s="151">
        <v>3</v>
      </c>
      <c r="K242" s="152">
        <v>1.4</v>
      </c>
      <c r="L242" s="419" t="s">
        <v>189</v>
      </c>
      <c r="M242" s="153">
        <f t="shared" si="19"/>
        <v>4800</v>
      </c>
      <c r="N242" s="420" t="s">
        <v>187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664</v>
      </c>
      <c r="F243" s="151">
        <v>25245</v>
      </c>
      <c r="G243" s="151"/>
      <c r="H243" s="151" t="s">
        <v>633</v>
      </c>
      <c r="I243" s="151" t="s">
        <v>669</v>
      </c>
      <c r="J243" s="151">
        <v>3</v>
      </c>
      <c r="K243" s="152">
        <v>1.4</v>
      </c>
      <c r="L243" s="419" t="s">
        <v>189</v>
      </c>
      <c r="M243" s="153">
        <f t="shared" si="19"/>
        <v>4800</v>
      </c>
      <c r="N243" s="420" t="s">
        <v>187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664</v>
      </c>
      <c r="F244" s="151">
        <v>25246</v>
      </c>
      <c r="G244" s="151"/>
      <c r="H244" s="151" t="s">
        <v>633</v>
      </c>
      <c r="I244" s="151" t="s">
        <v>670</v>
      </c>
      <c r="J244" s="151">
        <v>2</v>
      </c>
      <c r="K244" s="152">
        <v>1.4</v>
      </c>
      <c r="L244" s="419" t="s">
        <v>186</v>
      </c>
      <c r="M244" s="153">
        <f t="shared" si="19"/>
        <v>3200</v>
      </c>
      <c r="N244" s="420" t="s">
        <v>187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664</v>
      </c>
      <c r="F245" s="151">
        <v>25247</v>
      </c>
      <c r="G245" s="151"/>
      <c r="H245" s="151" t="s">
        <v>633</v>
      </c>
      <c r="I245" s="151" t="s">
        <v>671</v>
      </c>
      <c r="J245" s="151">
        <v>4</v>
      </c>
      <c r="K245" s="152">
        <v>1.4</v>
      </c>
      <c r="L245" s="419" t="s">
        <v>191</v>
      </c>
      <c r="M245" s="153">
        <f t="shared" si="19"/>
        <v>6400</v>
      </c>
      <c r="N245" s="420" t="s">
        <v>187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664</v>
      </c>
      <c r="F246" s="151">
        <v>25248</v>
      </c>
      <c r="G246" s="151"/>
      <c r="H246" s="151" t="s">
        <v>633</v>
      </c>
      <c r="I246" s="151" t="s">
        <v>672</v>
      </c>
      <c r="J246" s="151">
        <v>4</v>
      </c>
      <c r="K246" s="152">
        <v>1.4</v>
      </c>
      <c r="L246" s="419" t="s">
        <v>191</v>
      </c>
      <c r="M246" s="153">
        <f t="shared" si="19"/>
        <v>6400</v>
      </c>
      <c r="N246" s="420" t="s">
        <v>187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664</v>
      </c>
      <c r="F247" s="151">
        <v>25249</v>
      </c>
      <c r="G247" s="151"/>
      <c r="H247" s="151" t="s">
        <v>633</v>
      </c>
      <c r="I247" s="151" t="s">
        <v>673</v>
      </c>
      <c r="J247" s="151">
        <v>4</v>
      </c>
      <c r="K247" s="152">
        <v>1.4</v>
      </c>
      <c r="L247" s="419" t="s">
        <v>191</v>
      </c>
      <c r="M247" s="153">
        <f t="shared" si="19"/>
        <v>6400</v>
      </c>
      <c r="N247" s="420" t="s">
        <v>187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6" t="s">
        <v>674</v>
      </c>
      <c r="C248" s="177">
        <v>23110</v>
      </c>
      <c r="D248" s="126">
        <v>1</v>
      </c>
      <c r="E248" s="127" t="s">
        <v>249</v>
      </c>
      <c r="F248" s="127">
        <v>25250</v>
      </c>
      <c r="G248" s="127"/>
      <c r="H248" s="127" t="s">
        <v>675</v>
      </c>
      <c r="I248" s="127" t="s">
        <v>676</v>
      </c>
      <c r="J248" s="127">
        <v>1</v>
      </c>
      <c r="K248" s="128">
        <v>1</v>
      </c>
      <c r="L248" s="419" t="s">
        <v>250</v>
      </c>
      <c r="M248" s="153">
        <f t="shared" si="19"/>
        <v>1600</v>
      </c>
      <c r="N248" s="424" t="s">
        <v>187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6" t="s">
        <v>674</v>
      </c>
      <c r="C249" s="177">
        <v>23110</v>
      </c>
      <c r="D249" s="126"/>
      <c r="E249" s="127" t="s">
        <v>249</v>
      </c>
      <c r="F249" s="127">
        <v>25251</v>
      </c>
      <c r="G249" s="127"/>
      <c r="H249" s="127" t="s">
        <v>675</v>
      </c>
      <c r="I249" s="127" t="s">
        <v>677</v>
      </c>
      <c r="J249" s="127">
        <v>1</v>
      </c>
      <c r="K249" s="128">
        <v>1</v>
      </c>
      <c r="L249" s="419" t="s">
        <v>250</v>
      </c>
      <c r="M249" s="153">
        <f t="shared" si="19"/>
        <v>1600</v>
      </c>
      <c r="N249" s="424" t="s">
        <v>187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6" t="s">
        <v>674</v>
      </c>
      <c r="C250" s="177">
        <v>23110</v>
      </c>
      <c r="D250" s="126"/>
      <c r="E250" s="127" t="s">
        <v>249</v>
      </c>
      <c r="F250" s="127">
        <v>25252</v>
      </c>
      <c r="G250" s="127"/>
      <c r="H250" s="127" t="s">
        <v>675</v>
      </c>
      <c r="I250" s="127" t="s">
        <v>678</v>
      </c>
      <c r="J250" s="127">
        <v>1</v>
      </c>
      <c r="K250" s="128">
        <v>1</v>
      </c>
      <c r="L250" s="419" t="s">
        <v>250</v>
      </c>
      <c r="M250" s="153">
        <f t="shared" si="19"/>
        <v>1600</v>
      </c>
      <c r="N250" s="424" t="s">
        <v>187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6" t="s">
        <v>674</v>
      </c>
      <c r="C251" s="177">
        <v>23110</v>
      </c>
      <c r="D251" s="126"/>
      <c r="E251" s="127" t="s">
        <v>249</v>
      </c>
      <c r="F251" s="127">
        <v>25253</v>
      </c>
      <c r="G251" s="127"/>
      <c r="H251" s="127" t="s">
        <v>675</v>
      </c>
      <c r="I251" s="127" t="s">
        <v>679</v>
      </c>
      <c r="J251" s="127">
        <v>1</v>
      </c>
      <c r="K251" s="128">
        <v>1</v>
      </c>
      <c r="L251" s="419" t="s">
        <v>250</v>
      </c>
      <c r="M251" s="153">
        <f t="shared" si="19"/>
        <v>1600</v>
      </c>
      <c r="N251" s="424" t="s">
        <v>187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6" t="s">
        <v>674</v>
      </c>
      <c r="C252" s="177">
        <v>23110</v>
      </c>
      <c r="D252" s="126"/>
      <c r="E252" s="127" t="s">
        <v>249</v>
      </c>
      <c r="F252" s="127">
        <v>25254</v>
      </c>
      <c r="G252" s="127"/>
      <c r="H252" s="127" t="s">
        <v>675</v>
      </c>
      <c r="I252" s="127" t="s">
        <v>680</v>
      </c>
      <c r="J252" s="127">
        <v>1</v>
      </c>
      <c r="K252" s="128">
        <v>1</v>
      </c>
      <c r="L252" s="419" t="s">
        <v>250</v>
      </c>
      <c r="M252" s="153">
        <f t="shared" si="19"/>
        <v>1600</v>
      </c>
      <c r="N252" s="424" t="s">
        <v>187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6" t="s">
        <v>674</v>
      </c>
      <c r="C253" s="177">
        <v>23110</v>
      </c>
      <c r="D253" s="126"/>
      <c r="E253" s="127" t="s">
        <v>249</v>
      </c>
      <c r="F253" s="127">
        <v>25255</v>
      </c>
      <c r="G253" s="127"/>
      <c r="H253" s="127" t="s">
        <v>675</v>
      </c>
      <c r="I253" s="127" t="s">
        <v>681</v>
      </c>
      <c r="J253" s="127">
        <v>1</v>
      </c>
      <c r="K253" s="128">
        <v>1</v>
      </c>
      <c r="L253" s="419" t="s">
        <v>250</v>
      </c>
      <c r="M253" s="153">
        <f t="shared" si="19"/>
        <v>1600</v>
      </c>
      <c r="N253" s="424" t="s">
        <v>187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6" t="s">
        <v>674</v>
      </c>
      <c r="C254" s="177">
        <v>23110</v>
      </c>
      <c r="D254" s="126"/>
      <c r="E254" s="127" t="s">
        <v>249</v>
      </c>
      <c r="F254" s="127">
        <v>25256</v>
      </c>
      <c r="G254" s="127"/>
      <c r="H254" s="127" t="s">
        <v>675</v>
      </c>
      <c r="I254" s="127" t="s">
        <v>682</v>
      </c>
      <c r="J254" s="127">
        <v>1</v>
      </c>
      <c r="K254" s="128">
        <v>1</v>
      </c>
      <c r="L254" s="419" t="s">
        <v>250</v>
      </c>
      <c r="M254" s="153">
        <f t="shared" si="19"/>
        <v>1600</v>
      </c>
      <c r="N254" s="424" t="s">
        <v>187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6" t="s">
        <v>674</v>
      </c>
      <c r="C255" s="177">
        <v>23110</v>
      </c>
      <c r="D255" s="126"/>
      <c r="E255" s="127" t="s">
        <v>249</v>
      </c>
      <c r="F255" s="127">
        <v>25257</v>
      </c>
      <c r="G255" s="127"/>
      <c r="H255" s="127" t="s">
        <v>675</v>
      </c>
      <c r="I255" s="127" t="s">
        <v>683</v>
      </c>
      <c r="J255" s="127">
        <v>1</v>
      </c>
      <c r="K255" s="128">
        <v>1</v>
      </c>
      <c r="L255" s="419" t="s">
        <v>250</v>
      </c>
      <c r="M255" s="153">
        <f t="shared" si="19"/>
        <v>1600</v>
      </c>
      <c r="N255" s="424" t="s">
        <v>187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6" t="s">
        <v>674</v>
      </c>
      <c r="C256" s="177">
        <v>23192</v>
      </c>
      <c r="D256" s="126">
        <v>1</v>
      </c>
      <c r="E256" s="127" t="s">
        <v>249</v>
      </c>
      <c r="F256" s="127">
        <v>25258</v>
      </c>
      <c r="G256" s="127"/>
      <c r="H256" s="127" t="s">
        <v>684</v>
      </c>
      <c r="I256" s="127" t="s">
        <v>685</v>
      </c>
      <c r="J256" s="127">
        <v>1</v>
      </c>
      <c r="K256" s="128">
        <v>1</v>
      </c>
      <c r="L256" s="419" t="s">
        <v>250</v>
      </c>
      <c r="M256" s="153">
        <f t="shared" si="19"/>
        <v>1600</v>
      </c>
      <c r="N256" s="424" t="s">
        <v>187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6" t="s">
        <v>674</v>
      </c>
      <c r="C257" s="177">
        <v>23192</v>
      </c>
      <c r="D257" s="126"/>
      <c r="E257" s="127" t="s">
        <v>249</v>
      </c>
      <c r="F257" s="127">
        <v>25259</v>
      </c>
      <c r="G257" s="127"/>
      <c r="H257" s="127" t="s">
        <v>684</v>
      </c>
      <c r="I257" s="127" t="s">
        <v>680</v>
      </c>
      <c r="J257" s="127">
        <v>1</v>
      </c>
      <c r="K257" s="128">
        <v>1</v>
      </c>
      <c r="L257" s="419" t="s">
        <v>250</v>
      </c>
      <c r="M257" s="153">
        <f t="shared" si="19"/>
        <v>1600</v>
      </c>
      <c r="N257" s="424" t="s">
        <v>187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6" t="s">
        <v>674</v>
      </c>
      <c r="C258" s="177">
        <v>23192</v>
      </c>
      <c r="D258" s="126"/>
      <c r="E258" s="127" t="s">
        <v>249</v>
      </c>
      <c r="F258" s="127">
        <v>25260</v>
      </c>
      <c r="G258" s="127"/>
      <c r="H258" s="127" t="s">
        <v>684</v>
      </c>
      <c r="I258" s="127" t="s">
        <v>678</v>
      </c>
      <c r="J258" s="127">
        <v>1</v>
      </c>
      <c r="K258" s="128">
        <v>1</v>
      </c>
      <c r="L258" s="419" t="s">
        <v>250</v>
      </c>
      <c r="M258" s="153">
        <f t="shared" si="19"/>
        <v>1600</v>
      </c>
      <c r="N258" s="424" t="s">
        <v>187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6" t="s">
        <v>674</v>
      </c>
      <c r="C259" s="177">
        <v>23192</v>
      </c>
      <c r="D259" s="126"/>
      <c r="E259" s="127" t="s">
        <v>249</v>
      </c>
      <c r="F259" s="127">
        <v>25261</v>
      </c>
      <c r="G259" s="127"/>
      <c r="H259" s="127" t="s">
        <v>684</v>
      </c>
      <c r="I259" s="127" t="s">
        <v>683</v>
      </c>
      <c r="J259" s="127">
        <v>1</v>
      </c>
      <c r="K259" s="128">
        <v>1</v>
      </c>
      <c r="L259" s="419" t="s">
        <v>250</v>
      </c>
      <c r="M259" s="153">
        <f t="shared" si="19"/>
        <v>1600</v>
      </c>
      <c r="N259" s="424" t="s">
        <v>187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686</v>
      </c>
      <c r="F260" s="151">
        <v>25262</v>
      </c>
      <c r="G260" s="151"/>
      <c r="H260" s="151" t="s">
        <v>687</v>
      </c>
      <c r="I260" s="151" t="s">
        <v>688</v>
      </c>
      <c r="J260" s="151">
        <v>4</v>
      </c>
      <c r="K260" s="152">
        <v>1.3</v>
      </c>
      <c r="L260" s="419" t="s">
        <v>191</v>
      </c>
      <c r="M260" s="153">
        <f t="shared" ref="M260:M323" si="24">J260*1600</f>
        <v>6400</v>
      </c>
      <c r="N260" s="420" t="s">
        <v>187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686</v>
      </c>
      <c r="F261" s="151">
        <v>25263</v>
      </c>
      <c r="G261" s="151"/>
      <c r="H261" s="151" t="s">
        <v>687</v>
      </c>
      <c r="I261" s="151" t="s">
        <v>689</v>
      </c>
      <c r="J261" s="151">
        <v>4</v>
      </c>
      <c r="K261" s="152">
        <v>1.3</v>
      </c>
      <c r="L261" s="419" t="s">
        <v>191</v>
      </c>
      <c r="M261" s="153">
        <f t="shared" si="24"/>
        <v>6400</v>
      </c>
      <c r="N261" s="420" t="s">
        <v>187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690</v>
      </c>
      <c r="F262" s="151">
        <v>25264</v>
      </c>
      <c r="G262" s="151"/>
      <c r="H262" s="151" t="s">
        <v>687</v>
      </c>
      <c r="I262" s="151" t="s">
        <v>691</v>
      </c>
      <c r="J262" s="151">
        <v>4</v>
      </c>
      <c r="K262" s="152">
        <v>1.3</v>
      </c>
      <c r="L262" s="419" t="s">
        <v>546</v>
      </c>
      <c r="M262" s="153">
        <f t="shared" si="24"/>
        <v>6400</v>
      </c>
      <c r="N262" s="420" t="s">
        <v>187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692</v>
      </c>
      <c r="F263" s="151">
        <v>25265</v>
      </c>
      <c r="G263" s="151"/>
      <c r="H263" s="151" t="s">
        <v>687</v>
      </c>
      <c r="I263" s="151" t="s">
        <v>693</v>
      </c>
      <c r="J263" s="151">
        <v>4</v>
      </c>
      <c r="K263" s="152">
        <v>1.3</v>
      </c>
      <c r="L263" s="419" t="s">
        <v>191</v>
      </c>
      <c r="M263" s="153">
        <f t="shared" si="24"/>
        <v>6400</v>
      </c>
      <c r="N263" s="420" t="s">
        <v>187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694</v>
      </c>
      <c r="F264" s="151">
        <v>25266</v>
      </c>
      <c r="G264" s="151"/>
      <c r="H264" s="151" t="s">
        <v>687</v>
      </c>
      <c r="I264" s="151" t="s">
        <v>695</v>
      </c>
      <c r="J264" s="151">
        <v>3</v>
      </c>
      <c r="K264" s="152">
        <v>1.3</v>
      </c>
      <c r="L264" s="419" t="s">
        <v>189</v>
      </c>
      <c r="M264" s="153">
        <f t="shared" si="24"/>
        <v>4800</v>
      </c>
      <c r="N264" s="420" t="s">
        <v>187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694</v>
      </c>
      <c r="F265" s="151">
        <v>25267</v>
      </c>
      <c r="G265" s="151"/>
      <c r="H265" s="151" t="s">
        <v>687</v>
      </c>
      <c r="I265" s="169" t="s">
        <v>696</v>
      </c>
      <c r="J265" s="151">
        <v>3</v>
      </c>
      <c r="K265" s="152">
        <v>1.3</v>
      </c>
      <c r="L265" s="419" t="s">
        <v>189</v>
      </c>
      <c r="M265" s="153">
        <f t="shared" si="24"/>
        <v>4800</v>
      </c>
      <c r="N265" s="420" t="s">
        <v>187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694</v>
      </c>
      <c r="F266" s="151">
        <v>25268</v>
      </c>
      <c r="G266" s="151"/>
      <c r="H266" s="151" t="s">
        <v>687</v>
      </c>
      <c r="I266" s="151" t="s">
        <v>697</v>
      </c>
      <c r="J266" s="151">
        <v>3</v>
      </c>
      <c r="K266" s="152">
        <v>1.3</v>
      </c>
      <c r="L266" s="419" t="s">
        <v>189</v>
      </c>
      <c r="M266" s="153">
        <f t="shared" si="24"/>
        <v>4800</v>
      </c>
      <c r="N266" s="420" t="s">
        <v>187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694</v>
      </c>
      <c r="F267" s="151">
        <v>25269</v>
      </c>
      <c r="G267" s="151"/>
      <c r="H267" s="151" t="s">
        <v>687</v>
      </c>
      <c r="I267" s="151" t="s">
        <v>698</v>
      </c>
      <c r="J267" s="151">
        <v>3</v>
      </c>
      <c r="K267" s="152">
        <v>1.3</v>
      </c>
      <c r="L267" s="419" t="s">
        <v>189</v>
      </c>
      <c r="M267" s="153">
        <f t="shared" si="24"/>
        <v>4800</v>
      </c>
      <c r="N267" s="420" t="s">
        <v>187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694</v>
      </c>
      <c r="F268" s="151">
        <v>25270</v>
      </c>
      <c r="G268" s="151"/>
      <c r="H268" s="151" t="s">
        <v>687</v>
      </c>
      <c r="I268" s="151" t="s">
        <v>699</v>
      </c>
      <c r="J268" s="151">
        <v>3</v>
      </c>
      <c r="K268" s="152">
        <v>1.3</v>
      </c>
      <c r="L268" s="419" t="s">
        <v>189</v>
      </c>
      <c r="M268" s="153">
        <f t="shared" si="24"/>
        <v>4800</v>
      </c>
      <c r="N268" s="420" t="s">
        <v>187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694</v>
      </c>
      <c r="F269" s="151">
        <v>25271</v>
      </c>
      <c r="G269" s="151"/>
      <c r="H269" s="151" t="s">
        <v>687</v>
      </c>
      <c r="I269" s="151" t="s">
        <v>700</v>
      </c>
      <c r="J269" s="151">
        <v>2</v>
      </c>
      <c r="K269" s="152">
        <v>1.3</v>
      </c>
      <c r="L269" s="419" t="s">
        <v>186</v>
      </c>
      <c r="M269" s="153">
        <f t="shared" si="24"/>
        <v>3200</v>
      </c>
      <c r="N269" s="420" t="s">
        <v>187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694</v>
      </c>
      <c r="F270" s="151">
        <v>25272</v>
      </c>
      <c r="G270" s="151"/>
      <c r="H270" s="151" t="s">
        <v>687</v>
      </c>
      <c r="I270" s="151" t="s">
        <v>701</v>
      </c>
      <c r="J270" s="151">
        <v>2</v>
      </c>
      <c r="K270" s="152">
        <v>1.3</v>
      </c>
      <c r="L270" s="419" t="s">
        <v>186</v>
      </c>
      <c r="M270" s="153">
        <f t="shared" si="24"/>
        <v>3200</v>
      </c>
      <c r="N270" s="420" t="s">
        <v>187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694</v>
      </c>
      <c r="F271" s="151">
        <v>25273</v>
      </c>
      <c r="G271" s="151"/>
      <c r="H271" s="151" t="s">
        <v>687</v>
      </c>
      <c r="I271" s="151" t="s">
        <v>702</v>
      </c>
      <c r="J271" s="151">
        <v>2</v>
      </c>
      <c r="K271" s="152">
        <v>1.3</v>
      </c>
      <c r="L271" s="419" t="s">
        <v>186</v>
      </c>
      <c r="M271" s="153">
        <f t="shared" si="24"/>
        <v>3200</v>
      </c>
      <c r="N271" s="420" t="s">
        <v>187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694</v>
      </c>
      <c r="F272" s="151">
        <v>25274</v>
      </c>
      <c r="G272" s="151"/>
      <c r="H272" s="151" t="s">
        <v>687</v>
      </c>
      <c r="I272" s="151" t="s">
        <v>703</v>
      </c>
      <c r="J272" s="151">
        <v>2</v>
      </c>
      <c r="K272" s="152">
        <v>1.3</v>
      </c>
      <c r="L272" s="419" t="s">
        <v>186</v>
      </c>
      <c r="M272" s="153">
        <f t="shared" si="24"/>
        <v>3200</v>
      </c>
      <c r="N272" s="420" t="s">
        <v>187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704</v>
      </c>
      <c r="F273" s="151">
        <v>25275</v>
      </c>
      <c r="G273" s="151"/>
      <c r="H273" s="151" t="s">
        <v>687</v>
      </c>
      <c r="I273" s="151" t="s">
        <v>705</v>
      </c>
      <c r="J273" s="151">
        <v>4</v>
      </c>
      <c r="K273" s="152">
        <v>1.3</v>
      </c>
      <c r="L273" s="419" t="s">
        <v>191</v>
      </c>
      <c r="M273" s="153">
        <f t="shared" si="24"/>
        <v>6400</v>
      </c>
      <c r="N273" s="420" t="s">
        <v>187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704</v>
      </c>
      <c r="F274" s="151">
        <v>25276</v>
      </c>
      <c r="G274" s="151"/>
      <c r="H274" s="151" t="s">
        <v>687</v>
      </c>
      <c r="I274" s="151" t="s">
        <v>706</v>
      </c>
      <c r="J274" s="151">
        <v>4</v>
      </c>
      <c r="K274" s="152">
        <v>1.3</v>
      </c>
      <c r="L274" s="419" t="s">
        <v>191</v>
      </c>
      <c r="M274" s="153">
        <f t="shared" si="24"/>
        <v>6400</v>
      </c>
      <c r="N274" s="420" t="s">
        <v>187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704</v>
      </c>
      <c r="F275" s="151">
        <v>25277</v>
      </c>
      <c r="G275" s="151"/>
      <c r="H275" s="151" t="s">
        <v>687</v>
      </c>
      <c r="I275" s="151" t="s">
        <v>707</v>
      </c>
      <c r="J275" s="151">
        <v>4</v>
      </c>
      <c r="K275" s="152">
        <v>1.3</v>
      </c>
      <c r="L275" s="419" t="s">
        <v>191</v>
      </c>
      <c r="M275" s="153">
        <f t="shared" si="24"/>
        <v>6400</v>
      </c>
      <c r="N275" s="420" t="s">
        <v>187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708</v>
      </c>
      <c r="F276" s="151">
        <v>25278</v>
      </c>
      <c r="G276" s="151"/>
      <c r="H276" s="151" t="s">
        <v>687</v>
      </c>
      <c r="I276" s="151" t="s">
        <v>709</v>
      </c>
      <c r="J276" s="151">
        <v>2</v>
      </c>
      <c r="K276" s="152">
        <v>1.3</v>
      </c>
      <c r="L276" s="419" t="s">
        <v>186</v>
      </c>
      <c r="M276" s="153">
        <f t="shared" si="24"/>
        <v>3200</v>
      </c>
      <c r="N276" s="420" t="s">
        <v>187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708</v>
      </c>
      <c r="F277" s="151">
        <v>25279</v>
      </c>
      <c r="G277" s="151"/>
      <c r="H277" s="151" t="s">
        <v>687</v>
      </c>
      <c r="I277" s="151" t="s">
        <v>710</v>
      </c>
      <c r="J277" s="151">
        <v>3</v>
      </c>
      <c r="K277" s="152">
        <v>1.3</v>
      </c>
      <c r="L277" s="419" t="s">
        <v>189</v>
      </c>
      <c r="M277" s="153">
        <f t="shared" si="24"/>
        <v>4800</v>
      </c>
      <c r="N277" s="420" t="s">
        <v>187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711</v>
      </c>
      <c r="F278" s="151">
        <v>25280</v>
      </c>
      <c r="G278" s="151"/>
      <c r="H278" s="151" t="s">
        <v>687</v>
      </c>
      <c r="I278" s="151" t="s">
        <v>712</v>
      </c>
      <c r="J278" s="151">
        <v>2</v>
      </c>
      <c r="K278" s="152">
        <v>1.3</v>
      </c>
      <c r="L278" s="419" t="s">
        <v>186</v>
      </c>
      <c r="M278" s="153">
        <f t="shared" si="24"/>
        <v>3200</v>
      </c>
      <c r="N278" s="420" t="s">
        <v>187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711</v>
      </c>
      <c r="F279" s="151">
        <v>25281</v>
      </c>
      <c r="G279" s="151"/>
      <c r="H279" s="151" t="s">
        <v>687</v>
      </c>
      <c r="I279" s="151" t="s">
        <v>713</v>
      </c>
      <c r="J279" s="151">
        <v>3</v>
      </c>
      <c r="K279" s="152">
        <v>1.3</v>
      </c>
      <c r="L279" s="419" t="s">
        <v>189</v>
      </c>
      <c r="M279" s="153">
        <f t="shared" si="24"/>
        <v>4800</v>
      </c>
      <c r="N279" s="420" t="s">
        <v>187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711</v>
      </c>
      <c r="F280" s="151">
        <v>25282</v>
      </c>
      <c r="G280" s="151"/>
      <c r="H280" s="151" t="s">
        <v>687</v>
      </c>
      <c r="I280" s="151" t="s">
        <v>714</v>
      </c>
      <c r="J280" s="151">
        <v>2</v>
      </c>
      <c r="K280" s="152">
        <v>1.3</v>
      </c>
      <c r="L280" s="419" t="s">
        <v>186</v>
      </c>
      <c r="M280" s="153">
        <f t="shared" si="24"/>
        <v>3200</v>
      </c>
      <c r="N280" s="420" t="s">
        <v>187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711</v>
      </c>
      <c r="F281" s="151">
        <v>25284</v>
      </c>
      <c r="G281" s="151"/>
      <c r="H281" s="151" t="s">
        <v>687</v>
      </c>
      <c r="I281" s="151" t="s">
        <v>715</v>
      </c>
      <c r="J281" s="151">
        <v>3</v>
      </c>
      <c r="K281" s="152">
        <v>1.3</v>
      </c>
      <c r="L281" s="419" t="s">
        <v>189</v>
      </c>
      <c r="M281" s="153">
        <f t="shared" si="24"/>
        <v>4800</v>
      </c>
      <c r="N281" s="420" t="s">
        <v>187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711</v>
      </c>
      <c r="F282" s="151">
        <v>25285</v>
      </c>
      <c r="G282" s="151"/>
      <c r="H282" s="151" t="s">
        <v>687</v>
      </c>
      <c r="I282" s="151" t="s">
        <v>716</v>
      </c>
      <c r="J282" s="151">
        <v>4</v>
      </c>
      <c r="K282" s="152">
        <v>1.3</v>
      </c>
      <c r="L282" s="419" t="s">
        <v>191</v>
      </c>
      <c r="M282" s="153">
        <f t="shared" si="24"/>
        <v>6400</v>
      </c>
      <c r="N282" s="420" t="s">
        <v>187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717</v>
      </c>
      <c r="F283" s="151">
        <v>25286</v>
      </c>
      <c r="G283" s="151"/>
      <c r="H283" s="151" t="s">
        <v>687</v>
      </c>
      <c r="I283" s="151" t="s">
        <v>718</v>
      </c>
      <c r="J283" s="151">
        <v>3</v>
      </c>
      <c r="K283" s="152">
        <v>1.3</v>
      </c>
      <c r="L283" s="419" t="s">
        <v>189</v>
      </c>
      <c r="M283" s="153">
        <f t="shared" si="24"/>
        <v>4800</v>
      </c>
      <c r="N283" s="420" t="s">
        <v>187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717</v>
      </c>
      <c r="F284" s="151">
        <v>25287</v>
      </c>
      <c r="G284" s="151"/>
      <c r="H284" s="151" t="s">
        <v>687</v>
      </c>
      <c r="I284" s="151" t="s">
        <v>719</v>
      </c>
      <c r="J284" s="151">
        <v>3</v>
      </c>
      <c r="K284" s="152">
        <v>1.3</v>
      </c>
      <c r="L284" s="419" t="s">
        <v>189</v>
      </c>
      <c r="M284" s="153">
        <f t="shared" si="24"/>
        <v>4800</v>
      </c>
      <c r="N284" s="420" t="s">
        <v>187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717</v>
      </c>
      <c r="F285" s="151">
        <v>25288</v>
      </c>
      <c r="G285" s="151"/>
      <c r="H285" s="151" t="s">
        <v>687</v>
      </c>
      <c r="I285" s="151" t="s">
        <v>720</v>
      </c>
      <c r="J285" s="151">
        <v>3</v>
      </c>
      <c r="K285" s="152">
        <v>1.3</v>
      </c>
      <c r="L285" s="419" t="s">
        <v>189</v>
      </c>
      <c r="M285" s="153">
        <f t="shared" si="24"/>
        <v>4800</v>
      </c>
      <c r="N285" s="420" t="s">
        <v>187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717</v>
      </c>
      <c r="F286" s="151">
        <v>25289</v>
      </c>
      <c r="G286" s="151"/>
      <c r="H286" s="151" t="s">
        <v>687</v>
      </c>
      <c r="I286" s="151" t="s">
        <v>721</v>
      </c>
      <c r="J286" s="151">
        <v>3</v>
      </c>
      <c r="K286" s="152">
        <v>1.3</v>
      </c>
      <c r="L286" s="419" t="s">
        <v>189</v>
      </c>
      <c r="M286" s="153">
        <f t="shared" si="24"/>
        <v>4800</v>
      </c>
      <c r="N286" s="420" t="s">
        <v>187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717</v>
      </c>
      <c r="F287" s="151">
        <v>25290</v>
      </c>
      <c r="G287" s="151"/>
      <c r="H287" s="151" t="s">
        <v>687</v>
      </c>
      <c r="I287" s="151" t="s">
        <v>722</v>
      </c>
      <c r="J287" s="151">
        <v>2</v>
      </c>
      <c r="K287" s="152">
        <v>1.3</v>
      </c>
      <c r="L287" s="419" t="s">
        <v>186</v>
      </c>
      <c r="M287" s="153">
        <f t="shared" si="24"/>
        <v>3200</v>
      </c>
      <c r="N287" s="420" t="s">
        <v>187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717</v>
      </c>
      <c r="F288" s="151">
        <v>25291</v>
      </c>
      <c r="G288" s="151"/>
      <c r="H288" s="151" t="s">
        <v>687</v>
      </c>
      <c r="I288" s="151" t="s">
        <v>723</v>
      </c>
      <c r="J288" s="151">
        <v>2</v>
      </c>
      <c r="K288" s="152">
        <v>1.3</v>
      </c>
      <c r="L288" s="419" t="s">
        <v>186</v>
      </c>
      <c r="M288" s="153">
        <f t="shared" si="24"/>
        <v>3200</v>
      </c>
      <c r="N288" s="420" t="s">
        <v>187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717</v>
      </c>
      <c r="F289" s="151">
        <v>25292</v>
      </c>
      <c r="G289" s="151"/>
      <c r="H289" s="151" t="s">
        <v>687</v>
      </c>
      <c r="I289" s="151" t="s">
        <v>724</v>
      </c>
      <c r="J289" s="151">
        <v>2</v>
      </c>
      <c r="K289" s="152">
        <v>1.3</v>
      </c>
      <c r="L289" s="419" t="s">
        <v>186</v>
      </c>
      <c r="M289" s="153">
        <f t="shared" si="24"/>
        <v>3200</v>
      </c>
      <c r="N289" s="420" t="s">
        <v>187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717</v>
      </c>
      <c r="F290" s="151">
        <v>25293</v>
      </c>
      <c r="G290" s="151"/>
      <c r="H290" s="151" t="s">
        <v>687</v>
      </c>
      <c r="I290" s="151" t="s">
        <v>725</v>
      </c>
      <c r="J290" s="151">
        <v>2</v>
      </c>
      <c r="K290" s="152">
        <v>1.3</v>
      </c>
      <c r="L290" s="419" t="s">
        <v>186</v>
      </c>
      <c r="M290" s="153">
        <f t="shared" si="24"/>
        <v>3200</v>
      </c>
      <c r="N290" s="420" t="s">
        <v>187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717</v>
      </c>
      <c r="F291" s="151">
        <v>25294</v>
      </c>
      <c r="G291" s="151"/>
      <c r="H291" s="151" t="s">
        <v>687</v>
      </c>
      <c r="I291" s="151" t="s">
        <v>726</v>
      </c>
      <c r="J291" s="151">
        <v>3</v>
      </c>
      <c r="K291" s="152">
        <v>1.3</v>
      </c>
      <c r="L291" s="419" t="s">
        <v>189</v>
      </c>
      <c r="M291" s="153">
        <f t="shared" si="24"/>
        <v>4800</v>
      </c>
      <c r="N291" s="420" t="s">
        <v>187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717</v>
      </c>
      <c r="F292" s="151">
        <v>25295</v>
      </c>
      <c r="G292" s="151"/>
      <c r="H292" s="151" t="s">
        <v>687</v>
      </c>
      <c r="I292" s="151" t="s">
        <v>727</v>
      </c>
      <c r="J292" s="151">
        <v>2</v>
      </c>
      <c r="K292" s="152">
        <v>1.3</v>
      </c>
      <c r="L292" s="419" t="s">
        <v>186</v>
      </c>
      <c r="M292" s="153">
        <f t="shared" si="24"/>
        <v>3200</v>
      </c>
      <c r="N292" s="420" t="s">
        <v>187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728</v>
      </c>
      <c r="F293" s="151">
        <v>25296</v>
      </c>
      <c r="G293" s="151"/>
      <c r="H293" s="151" t="s">
        <v>687</v>
      </c>
      <c r="I293" s="151" t="s">
        <v>729</v>
      </c>
      <c r="J293" s="151">
        <v>4</v>
      </c>
      <c r="K293" s="152">
        <v>1.3</v>
      </c>
      <c r="L293" s="419" t="s">
        <v>191</v>
      </c>
      <c r="M293" s="153">
        <f t="shared" si="24"/>
        <v>6400</v>
      </c>
      <c r="N293" s="420" t="s">
        <v>187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728</v>
      </c>
      <c r="F294" s="151">
        <v>25297</v>
      </c>
      <c r="G294" s="151"/>
      <c r="H294" s="151" t="s">
        <v>687</v>
      </c>
      <c r="I294" s="151" t="s">
        <v>730</v>
      </c>
      <c r="J294" s="151">
        <v>4</v>
      </c>
      <c r="K294" s="152">
        <v>1.3</v>
      </c>
      <c r="L294" s="419" t="s">
        <v>191</v>
      </c>
      <c r="M294" s="153">
        <f t="shared" si="24"/>
        <v>6400</v>
      </c>
      <c r="N294" s="420" t="s">
        <v>187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731</v>
      </c>
      <c r="F295" s="151">
        <v>25298</v>
      </c>
      <c r="G295" s="151"/>
      <c r="H295" s="151" t="s">
        <v>687</v>
      </c>
      <c r="I295" s="151" t="s">
        <v>732</v>
      </c>
      <c r="J295" s="151">
        <v>3</v>
      </c>
      <c r="K295" s="152">
        <v>1.3</v>
      </c>
      <c r="L295" s="419" t="s">
        <v>189</v>
      </c>
      <c r="M295" s="153">
        <f t="shared" si="24"/>
        <v>4800</v>
      </c>
      <c r="N295" s="420" t="s">
        <v>187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731</v>
      </c>
      <c r="F296" s="151">
        <v>25299</v>
      </c>
      <c r="G296" s="151"/>
      <c r="H296" s="151" t="s">
        <v>687</v>
      </c>
      <c r="I296" s="151" t="s">
        <v>733</v>
      </c>
      <c r="J296" s="151">
        <v>3</v>
      </c>
      <c r="K296" s="152">
        <v>1.3</v>
      </c>
      <c r="L296" s="419" t="s">
        <v>189</v>
      </c>
      <c r="M296" s="153">
        <f t="shared" si="24"/>
        <v>4800</v>
      </c>
      <c r="N296" s="420" t="s">
        <v>187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731</v>
      </c>
      <c r="F297" s="151">
        <v>25300</v>
      </c>
      <c r="G297" s="151"/>
      <c r="H297" s="151" t="s">
        <v>687</v>
      </c>
      <c r="I297" s="151" t="s">
        <v>734</v>
      </c>
      <c r="J297" s="151">
        <v>3</v>
      </c>
      <c r="K297" s="152">
        <v>1.3</v>
      </c>
      <c r="L297" s="419" t="s">
        <v>189</v>
      </c>
      <c r="M297" s="153">
        <f t="shared" si="24"/>
        <v>4800</v>
      </c>
      <c r="N297" s="420" t="s">
        <v>187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731</v>
      </c>
      <c r="F298" s="151">
        <v>25301</v>
      </c>
      <c r="G298" s="151"/>
      <c r="H298" s="151" t="s">
        <v>687</v>
      </c>
      <c r="I298" s="151" t="s">
        <v>735</v>
      </c>
      <c r="J298" s="151">
        <v>4</v>
      </c>
      <c r="K298" s="152">
        <v>1.8</v>
      </c>
      <c r="L298" s="419" t="s">
        <v>191</v>
      </c>
      <c r="M298" s="153">
        <f t="shared" si="24"/>
        <v>6400</v>
      </c>
      <c r="N298" s="420" t="s">
        <v>187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731</v>
      </c>
      <c r="F299" s="151">
        <v>25302</v>
      </c>
      <c r="G299" s="151"/>
      <c r="H299" s="151" t="s">
        <v>687</v>
      </c>
      <c r="I299" s="151" t="s">
        <v>736</v>
      </c>
      <c r="J299" s="151">
        <v>2</v>
      </c>
      <c r="K299" s="152">
        <v>1.3</v>
      </c>
      <c r="L299" s="419" t="s">
        <v>186</v>
      </c>
      <c r="M299" s="153">
        <f t="shared" si="24"/>
        <v>3200</v>
      </c>
      <c r="N299" s="420" t="s">
        <v>187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737</v>
      </c>
      <c r="F300" s="151">
        <v>25303</v>
      </c>
      <c r="G300" s="151"/>
      <c r="H300" s="151" t="s">
        <v>687</v>
      </c>
      <c r="I300" s="151" t="s">
        <v>738</v>
      </c>
      <c r="J300" s="151">
        <v>4</v>
      </c>
      <c r="K300" s="152">
        <v>1.6</v>
      </c>
      <c r="L300" s="419" t="s">
        <v>191</v>
      </c>
      <c r="M300" s="153">
        <f t="shared" si="24"/>
        <v>6400</v>
      </c>
      <c r="N300" s="420" t="s">
        <v>187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739</v>
      </c>
      <c r="F301" s="151">
        <v>25304</v>
      </c>
      <c r="G301" s="151"/>
      <c r="H301" s="151" t="s">
        <v>687</v>
      </c>
      <c r="I301" s="151" t="s">
        <v>740</v>
      </c>
      <c r="J301" s="151">
        <v>3</v>
      </c>
      <c r="K301" s="152">
        <v>1.3</v>
      </c>
      <c r="L301" s="419" t="s">
        <v>189</v>
      </c>
      <c r="M301" s="153">
        <f t="shared" si="24"/>
        <v>4800</v>
      </c>
      <c r="N301" s="420" t="s">
        <v>187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739</v>
      </c>
      <c r="F302" s="151">
        <v>25305</v>
      </c>
      <c r="G302" s="151"/>
      <c r="H302" s="151" t="s">
        <v>687</v>
      </c>
      <c r="I302" s="151" t="s">
        <v>741</v>
      </c>
      <c r="J302" s="151">
        <v>3</v>
      </c>
      <c r="K302" s="152">
        <v>1.3</v>
      </c>
      <c r="L302" s="419" t="s">
        <v>189</v>
      </c>
      <c r="M302" s="153">
        <f t="shared" si="24"/>
        <v>4800</v>
      </c>
      <c r="N302" s="420" t="s">
        <v>187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739</v>
      </c>
      <c r="F303" s="151">
        <v>25306</v>
      </c>
      <c r="G303" s="151"/>
      <c r="H303" s="151" t="s">
        <v>687</v>
      </c>
      <c r="I303" s="151" t="s">
        <v>742</v>
      </c>
      <c r="J303" s="151">
        <v>3</v>
      </c>
      <c r="K303" s="152">
        <v>1.3</v>
      </c>
      <c r="L303" s="419" t="s">
        <v>189</v>
      </c>
      <c r="M303" s="153">
        <f t="shared" si="24"/>
        <v>4800</v>
      </c>
      <c r="N303" s="420" t="s">
        <v>187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739</v>
      </c>
      <c r="F304" s="151">
        <v>25307</v>
      </c>
      <c r="G304" s="151"/>
      <c r="H304" s="151" t="s">
        <v>687</v>
      </c>
      <c r="I304" s="151" t="s">
        <v>743</v>
      </c>
      <c r="J304" s="151">
        <v>3</v>
      </c>
      <c r="K304" s="152">
        <v>1.3</v>
      </c>
      <c r="L304" s="421" t="s">
        <v>189</v>
      </c>
      <c r="M304" s="153">
        <f t="shared" si="24"/>
        <v>4800</v>
      </c>
      <c r="N304" s="422" t="s">
        <v>187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739</v>
      </c>
      <c r="F305" s="151">
        <v>25308</v>
      </c>
      <c r="G305" s="151"/>
      <c r="H305" s="151" t="s">
        <v>687</v>
      </c>
      <c r="I305" s="151" t="s">
        <v>744</v>
      </c>
      <c r="J305" s="151">
        <v>2</v>
      </c>
      <c r="K305" s="152">
        <v>1.3</v>
      </c>
      <c r="L305" s="419" t="s">
        <v>186</v>
      </c>
      <c r="M305" s="153">
        <f t="shared" si="24"/>
        <v>3200</v>
      </c>
      <c r="N305" s="422" t="s">
        <v>187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739</v>
      </c>
      <c r="F306" s="151">
        <v>25309</v>
      </c>
      <c r="G306" s="151"/>
      <c r="H306" s="151" t="s">
        <v>687</v>
      </c>
      <c r="I306" s="151" t="s">
        <v>745</v>
      </c>
      <c r="J306" s="151">
        <v>4</v>
      </c>
      <c r="K306" s="152">
        <v>1.3</v>
      </c>
      <c r="L306" s="421" t="s">
        <v>191</v>
      </c>
      <c r="M306" s="153">
        <f t="shared" si="24"/>
        <v>6400</v>
      </c>
      <c r="N306" s="422" t="s">
        <v>187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739</v>
      </c>
      <c r="F307" s="151">
        <v>25310</v>
      </c>
      <c r="G307" s="151"/>
      <c r="H307" s="151" t="s">
        <v>687</v>
      </c>
      <c r="I307" s="151" t="s">
        <v>746</v>
      </c>
      <c r="J307" s="151">
        <v>4</v>
      </c>
      <c r="K307" s="152">
        <v>1.3</v>
      </c>
      <c r="L307" s="419" t="s">
        <v>191</v>
      </c>
      <c r="M307" s="153">
        <f t="shared" si="24"/>
        <v>6400</v>
      </c>
      <c r="N307" s="422" t="s">
        <v>187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739</v>
      </c>
      <c r="F308" s="164">
        <v>25311</v>
      </c>
      <c r="G308" s="164"/>
      <c r="H308" s="164" t="s">
        <v>687</v>
      </c>
      <c r="I308" s="164" t="s">
        <v>747</v>
      </c>
      <c r="J308" s="164">
        <v>4</v>
      </c>
      <c r="K308" s="152">
        <v>1.3</v>
      </c>
      <c r="L308" s="421" t="s">
        <v>191</v>
      </c>
      <c r="M308" s="153">
        <f t="shared" si="24"/>
        <v>6400</v>
      </c>
      <c r="N308" s="422" t="s">
        <v>187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423">
        <v>23123</v>
      </c>
      <c r="D309" s="150">
        <v>1.3</v>
      </c>
      <c r="E309" s="166" t="s">
        <v>748</v>
      </c>
      <c r="F309" s="166">
        <v>25312</v>
      </c>
      <c r="G309" s="166"/>
      <c r="H309" s="166" t="s">
        <v>687</v>
      </c>
      <c r="I309" s="166" t="s">
        <v>749</v>
      </c>
      <c r="J309" s="166">
        <v>4</v>
      </c>
      <c r="K309" s="152">
        <v>1.3</v>
      </c>
      <c r="L309" s="421" t="s">
        <v>191</v>
      </c>
      <c r="M309" s="153">
        <f t="shared" si="24"/>
        <v>6400</v>
      </c>
      <c r="N309" s="422" t="s">
        <v>187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423">
        <v>23123</v>
      </c>
      <c r="D310" s="150"/>
      <c r="E310" s="166" t="s">
        <v>748</v>
      </c>
      <c r="F310" s="166">
        <v>25313</v>
      </c>
      <c r="G310" s="166"/>
      <c r="H310" s="166" t="s">
        <v>687</v>
      </c>
      <c r="I310" s="166" t="s">
        <v>750</v>
      </c>
      <c r="J310" s="166">
        <v>4</v>
      </c>
      <c r="K310" s="152">
        <v>1.3</v>
      </c>
      <c r="L310" s="421" t="s">
        <v>191</v>
      </c>
      <c r="M310" s="153">
        <f t="shared" si="24"/>
        <v>6400</v>
      </c>
      <c r="N310" s="422" t="s">
        <v>187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423">
        <v>23123</v>
      </c>
      <c r="D311" s="150"/>
      <c r="E311" s="166" t="s">
        <v>748</v>
      </c>
      <c r="F311" s="166">
        <v>25314</v>
      </c>
      <c r="G311" s="166"/>
      <c r="H311" s="166" t="s">
        <v>687</v>
      </c>
      <c r="I311" s="166" t="s">
        <v>751</v>
      </c>
      <c r="J311" s="166">
        <v>4</v>
      </c>
      <c r="K311" s="152">
        <v>1.3</v>
      </c>
      <c r="L311" s="421" t="s">
        <v>191</v>
      </c>
      <c r="M311" s="153">
        <f t="shared" si="24"/>
        <v>6400</v>
      </c>
      <c r="N311" s="422" t="s">
        <v>187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423">
        <v>23123</v>
      </c>
      <c r="D312" s="150"/>
      <c r="E312" s="166" t="s">
        <v>748</v>
      </c>
      <c r="F312" s="166">
        <v>25315</v>
      </c>
      <c r="G312" s="166"/>
      <c r="H312" s="166" t="s">
        <v>687</v>
      </c>
      <c r="I312" s="166" t="s">
        <v>752</v>
      </c>
      <c r="J312" s="166">
        <v>3</v>
      </c>
      <c r="K312" s="152">
        <v>1.3</v>
      </c>
      <c r="L312" s="419" t="s">
        <v>189</v>
      </c>
      <c r="M312" s="153">
        <f t="shared" si="24"/>
        <v>4800</v>
      </c>
      <c r="N312" s="422" t="s">
        <v>187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423">
        <v>23123</v>
      </c>
      <c r="D313" s="150"/>
      <c r="E313" s="166" t="s">
        <v>748</v>
      </c>
      <c r="F313" s="166">
        <v>25316</v>
      </c>
      <c r="G313" s="166"/>
      <c r="H313" s="166" t="s">
        <v>687</v>
      </c>
      <c r="I313" s="166" t="s">
        <v>753</v>
      </c>
      <c r="J313" s="166">
        <v>3</v>
      </c>
      <c r="K313" s="152">
        <v>1.3</v>
      </c>
      <c r="L313" s="419" t="s">
        <v>189</v>
      </c>
      <c r="M313" s="153">
        <f t="shared" si="24"/>
        <v>4800</v>
      </c>
      <c r="N313" s="422" t="s">
        <v>187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423">
        <v>23124</v>
      </c>
      <c r="D314" s="150">
        <v>1.6</v>
      </c>
      <c r="E314" s="166" t="s">
        <v>754</v>
      </c>
      <c r="F314" s="166">
        <v>25317</v>
      </c>
      <c r="G314" s="166"/>
      <c r="H314" s="166" t="s">
        <v>687</v>
      </c>
      <c r="I314" s="166" t="s">
        <v>755</v>
      </c>
      <c r="J314" s="166">
        <v>2</v>
      </c>
      <c r="K314" s="152">
        <v>1.6</v>
      </c>
      <c r="L314" s="419" t="s">
        <v>186</v>
      </c>
      <c r="M314" s="153">
        <f t="shared" si="24"/>
        <v>3200</v>
      </c>
      <c r="N314" s="422" t="s">
        <v>187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423">
        <v>23124</v>
      </c>
      <c r="D315" s="150"/>
      <c r="E315" s="166" t="s">
        <v>754</v>
      </c>
      <c r="F315" s="166">
        <v>25318</v>
      </c>
      <c r="G315" s="166"/>
      <c r="H315" s="166" t="s">
        <v>687</v>
      </c>
      <c r="I315" s="166" t="s">
        <v>756</v>
      </c>
      <c r="J315" s="166">
        <v>2</v>
      </c>
      <c r="K315" s="152">
        <v>1.6</v>
      </c>
      <c r="L315" s="419" t="s">
        <v>186</v>
      </c>
      <c r="M315" s="153">
        <f t="shared" si="24"/>
        <v>3200</v>
      </c>
      <c r="N315" s="422" t="s">
        <v>187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423">
        <v>23124</v>
      </c>
      <c r="D316" s="150"/>
      <c r="E316" s="166" t="s">
        <v>754</v>
      </c>
      <c r="F316" s="166">
        <v>25319</v>
      </c>
      <c r="G316" s="166"/>
      <c r="H316" s="166" t="s">
        <v>687</v>
      </c>
      <c r="I316" s="166" t="s">
        <v>757</v>
      </c>
      <c r="J316" s="166">
        <v>2</v>
      </c>
      <c r="K316" s="152">
        <v>1.6</v>
      </c>
      <c r="L316" s="419" t="s">
        <v>186</v>
      </c>
      <c r="M316" s="153">
        <f t="shared" si="24"/>
        <v>3200</v>
      </c>
      <c r="N316" s="422" t="s">
        <v>187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423">
        <v>23125</v>
      </c>
      <c r="D317" s="150">
        <v>1.8</v>
      </c>
      <c r="E317" s="166" t="s">
        <v>758</v>
      </c>
      <c r="F317" s="166">
        <v>25320</v>
      </c>
      <c r="G317" s="166"/>
      <c r="H317" s="166" t="s">
        <v>687</v>
      </c>
      <c r="I317" s="166" t="s">
        <v>759</v>
      </c>
      <c r="J317" s="166">
        <v>3</v>
      </c>
      <c r="K317" s="152">
        <v>1.8</v>
      </c>
      <c r="L317" s="419" t="s">
        <v>189</v>
      </c>
      <c r="M317" s="153">
        <f t="shared" si="24"/>
        <v>4800</v>
      </c>
      <c r="N317" s="422" t="s">
        <v>187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423">
        <v>23125</v>
      </c>
      <c r="D318" s="150"/>
      <c r="E318" s="166" t="s">
        <v>758</v>
      </c>
      <c r="F318" s="166">
        <v>25321</v>
      </c>
      <c r="G318" s="166"/>
      <c r="H318" s="166" t="s">
        <v>687</v>
      </c>
      <c r="I318" s="166" t="s">
        <v>760</v>
      </c>
      <c r="J318" s="166">
        <v>3</v>
      </c>
      <c r="K318" s="152">
        <v>1.8</v>
      </c>
      <c r="L318" s="421" t="s">
        <v>189</v>
      </c>
      <c r="M318" s="153">
        <f t="shared" si="24"/>
        <v>4800</v>
      </c>
      <c r="N318" s="422" t="s">
        <v>187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423">
        <v>23125</v>
      </c>
      <c r="D319" s="150"/>
      <c r="E319" s="166" t="s">
        <v>758</v>
      </c>
      <c r="F319" s="166">
        <v>25322</v>
      </c>
      <c r="G319" s="166"/>
      <c r="H319" s="166" t="s">
        <v>687</v>
      </c>
      <c r="I319" s="166" t="s">
        <v>761</v>
      </c>
      <c r="J319" s="166">
        <v>2</v>
      </c>
      <c r="K319" s="152">
        <v>1.8</v>
      </c>
      <c r="L319" s="419" t="s">
        <v>186</v>
      </c>
      <c r="M319" s="153">
        <f t="shared" si="24"/>
        <v>3200</v>
      </c>
      <c r="N319" s="422" t="s">
        <v>187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423">
        <v>23125</v>
      </c>
      <c r="D320" s="150"/>
      <c r="E320" s="166" t="s">
        <v>758</v>
      </c>
      <c r="F320" s="166">
        <v>25323</v>
      </c>
      <c r="G320" s="166"/>
      <c r="H320" s="166" t="s">
        <v>687</v>
      </c>
      <c r="I320" s="166" t="s">
        <v>762</v>
      </c>
      <c r="J320" s="166">
        <v>4</v>
      </c>
      <c r="K320" s="152">
        <v>1.8</v>
      </c>
      <c r="L320" s="419" t="s">
        <v>191</v>
      </c>
      <c r="M320" s="153">
        <f t="shared" si="24"/>
        <v>6400</v>
      </c>
      <c r="N320" s="422" t="s">
        <v>187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423">
        <v>23125</v>
      </c>
      <c r="D321" s="150"/>
      <c r="E321" s="166" t="s">
        <v>758</v>
      </c>
      <c r="F321" s="166">
        <v>25324</v>
      </c>
      <c r="G321" s="166"/>
      <c r="H321" s="166" t="s">
        <v>687</v>
      </c>
      <c r="I321" s="166" t="s">
        <v>763</v>
      </c>
      <c r="J321" s="166">
        <v>4</v>
      </c>
      <c r="K321" s="152">
        <v>1.8</v>
      </c>
      <c r="L321" s="419" t="s">
        <v>191</v>
      </c>
      <c r="M321" s="153">
        <f t="shared" si="24"/>
        <v>6400</v>
      </c>
      <c r="N321" s="422" t="s">
        <v>187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764</v>
      </c>
      <c r="F322" s="151">
        <v>25331</v>
      </c>
      <c r="G322" s="151"/>
      <c r="H322" s="151" t="s">
        <v>687</v>
      </c>
      <c r="I322" s="151" t="s">
        <v>765</v>
      </c>
      <c r="J322" s="151">
        <v>3</v>
      </c>
      <c r="K322" s="152">
        <v>1.3</v>
      </c>
      <c r="L322" s="419" t="s">
        <v>189</v>
      </c>
      <c r="M322" s="153">
        <f t="shared" si="24"/>
        <v>4800</v>
      </c>
      <c r="N322" s="420" t="s">
        <v>187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764</v>
      </c>
      <c r="F323" s="151">
        <v>25332</v>
      </c>
      <c r="G323" s="151"/>
      <c r="H323" s="151" t="s">
        <v>687</v>
      </c>
      <c r="I323" s="151" t="s">
        <v>766</v>
      </c>
      <c r="J323" s="151">
        <v>3</v>
      </c>
      <c r="K323" s="152">
        <v>1.3</v>
      </c>
      <c r="L323" s="419" t="s">
        <v>189</v>
      </c>
      <c r="M323" s="153">
        <f t="shared" si="24"/>
        <v>4800</v>
      </c>
      <c r="N323" s="420" t="s">
        <v>187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764</v>
      </c>
      <c r="F324" s="151">
        <v>25333</v>
      </c>
      <c r="G324" s="151"/>
      <c r="H324" s="151" t="s">
        <v>687</v>
      </c>
      <c r="I324" s="151" t="s">
        <v>767</v>
      </c>
      <c r="J324" s="151">
        <v>2</v>
      </c>
      <c r="K324" s="152">
        <v>1.3</v>
      </c>
      <c r="L324" s="419" t="s">
        <v>186</v>
      </c>
      <c r="M324" s="153">
        <f t="shared" ref="M324:M387" si="29">J324*1600</f>
        <v>3200</v>
      </c>
      <c r="N324" s="420" t="s">
        <v>187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768</v>
      </c>
      <c r="F325" s="151">
        <v>25334</v>
      </c>
      <c r="G325" s="151"/>
      <c r="H325" s="151" t="s">
        <v>687</v>
      </c>
      <c r="I325" s="151" t="s">
        <v>769</v>
      </c>
      <c r="J325" s="151">
        <v>2</v>
      </c>
      <c r="K325" s="152">
        <v>1.6</v>
      </c>
      <c r="L325" s="419" t="s">
        <v>186</v>
      </c>
      <c r="M325" s="153">
        <f t="shared" si="29"/>
        <v>3200</v>
      </c>
      <c r="N325" s="420" t="s">
        <v>187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770</v>
      </c>
      <c r="F326" s="151">
        <v>25335</v>
      </c>
      <c r="G326" s="151"/>
      <c r="H326" s="151" t="s">
        <v>687</v>
      </c>
      <c r="I326" s="151" t="s">
        <v>771</v>
      </c>
      <c r="J326" s="151">
        <v>2</v>
      </c>
      <c r="K326" s="152">
        <v>1.6</v>
      </c>
      <c r="L326" s="419" t="s">
        <v>186</v>
      </c>
      <c r="M326" s="153">
        <f t="shared" si="29"/>
        <v>3200</v>
      </c>
      <c r="N326" s="420" t="s">
        <v>187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770</v>
      </c>
      <c r="F327" s="151">
        <v>25336</v>
      </c>
      <c r="G327" s="151"/>
      <c r="H327" s="151" t="s">
        <v>687</v>
      </c>
      <c r="I327" s="151" t="s">
        <v>772</v>
      </c>
      <c r="J327" s="151">
        <v>3</v>
      </c>
      <c r="K327" s="152">
        <v>1.6</v>
      </c>
      <c r="L327" s="419" t="s">
        <v>189</v>
      </c>
      <c r="M327" s="153">
        <f t="shared" si="29"/>
        <v>4800</v>
      </c>
      <c r="N327" s="420" t="s">
        <v>187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770</v>
      </c>
      <c r="F328" s="151">
        <v>25337</v>
      </c>
      <c r="G328" s="151"/>
      <c r="H328" s="151" t="s">
        <v>687</v>
      </c>
      <c r="I328" s="151" t="s">
        <v>773</v>
      </c>
      <c r="J328" s="151">
        <v>2</v>
      </c>
      <c r="K328" s="152">
        <v>1.4</v>
      </c>
      <c r="L328" s="419" t="s">
        <v>186</v>
      </c>
      <c r="M328" s="153">
        <f t="shared" si="29"/>
        <v>3200</v>
      </c>
      <c r="N328" s="420" t="s">
        <v>187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770</v>
      </c>
      <c r="F329" s="151">
        <v>25338</v>
      </c>
      <c r="G329" s="151"/>
      <c r="H329" s="151" t="s">
        <v>687</v>
      </c>
      <c r="I329" s="151" t="s">
        <v>774</v>
      </c>
      <c r="J329" s="151">
        <v>3</v>
      </c>
      <c r="K329" s="152">
        <v>1.4</v>
      </c>
      <c r="L329" s="419" t="s">
        <v>189</v>
      </c>
      <c r="M329" s="153">
        <f t="shared" si="29"/>
        <v>4800</v>
      </c>
      <c r="N329" s="420" t="s">
        <v>187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775</v>
      </c>
      <c r="F330" s="151">
        <v>25339</v>
      </c>
      <c r="G330" s="151"/>
      <c r="H330" s="151" t="s">
        <v>687</v>
      </c>
      <c r="I330" s="151" t="s">
        <v>776</v>
      </c>
      <c r="J330" s="151">
        <v>3</v>
      </c>
      <c r="K330" s="152">
        <v>1.3</v>
      </c>
      <c r="L330" s="419" t="s">
        <v>189</v>
      </c>
      <c r="M330" s="153">
        <f t="shared" si="29"/>
        <v>4800</v>
      </c>
      <c r="N330" s="420" t="s">
        <v>187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775</v>
      </c>
      <c r="F331" s="151">
        <v>25340</v>
      </c>
      <c r="G331" s="151"/>
      <c r="H331" s="151" t="s">
        <v>687</v>
      </c>
      <c r="I331" s="151" t="s">
        <v>777</v>
      </c>
      <c r="J331" s="151">
        <v>3</v>
      </c>
      <c r="K331" s="152">
        <v>1.3</v>
      </c>
      <c r="L331" s="419" t="s">
        <v>189</v>
      </c>
      <c r="M331" s="153">
        <f t="shared" si="29"/>
        <v>4800</v>
      </c>
      <c r="N331" s="420" t="s">
        <v>187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775</v>
      </c>
      <c r="F332" s="151">
        <v>25341</v>
      </c>
      <c r="G332" s="151"/>
      <c r="H332" s="151" t="s">
        <v>687</v>
      </c>
      <c r="I332" s="151" t="s">
        <v>778</v>
      </c>
      <c r="J332" s="151">
        <v>2</v>
      </c>
      <c r="K332" s="152">
        <v>1.3</v>
      </c>
      <c r="L332" s="419" t="s">
        <v>186</v>
      </c>
      <c r="M332" s="153">
        <f t="shared" si="29"/>
        <v>3200</v>
      </c>
      <c r="N332" s="420" t="s">
        <v>187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775</v>
      </c>
      <c r="F333" s="151">
        <v>25342</v>
      </c>
      <c r="G333" s="151"/>
      <c r="H333" s="151" t="s">
        <v>687</v>
      </c>
      <c r="I333" s="151" t="s">
        <v>779</v>
      </c>
      <c r="J333" s="151">
        <v>2</v>
      </c>
      <c r="K333" s="152">
        <v>1.3</v>
      </c>
      <c r="L333" s="419" t="s">
        <v>186</v>
      </c>
      <c r="M333" s="153">
        <f t="shared" si="29"/>
        <v>3200</v>
      </c>
      <c r="N333" s="420" t="s">
        <v>187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780</v>
      </c>
      <c r="F334" s="151">
        <v>25343</v>
      </c>
      <c r="G334" s="151"/>
      <c r="H334" s="151" t="s">
        <v>687</v>
      </c>
      <c r="I334" s="151" t="s">
        <v>781</v>
      </c>
      <c r="J334" s="151">
        <v>4</v>
      </c>
      <c r="K334" s="152">
        <v>1.3</v>
      </c>
      <c r="L334" s="419" t="s">
        <v>191</v>
      </c>
      <c r="M334" s="153">
        <f t="shared" si="29"/>
        <v>6400</v>
      </c>
      <c r="N334" s="420" t="s">
        <v>187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780</v>
      </c>
      <c r="F335" s="151">
        <v>25344</v>
      </c>
      <c r="G335" s="151"/>
      <c r="H335" s="151" t="s">
        <v>687</v>
      </c>
      <c r="I335" s="151" t="s">
        <v>782</v>
      </c>
      <c r="J335" s="151">
        <v>4</v>
      </c>
      <c r="K335" s="152">
        <v>1.3</v>
      </c>
      <c r="L335" s="419" t="s">
        <v>191</v>
      </c>
      <c r="M335" s="153">
        <f t="shared" si="29"/>
        <v>6400</v>
      </c>
      <c r="N335" s="420" t="s">
        <v>187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783</v>
      </c>
      <c r="F336" s="151">
        <v>25345</v>
      </c>
      <c r="G336" s="151"/>
      <c r="H336" s="151" t="s">
        <v>687</v>
      </c>
      <c r="I336" s="151" t="s">
        <v>784</v>
      </c>
      <c r="J336" s="151">
        <v>4</v>
      </c>
      <c r="K336" s="152">
        <v>1.6</v>
      </c>
      <c r="L336" s="419" t="s">
        <v>191</v>
      </c>
      <c r="M336" s="153">
        <f t="shared" si="29"/>
        <v>6400</v>
      </c>
      <c r="N336" s="420" t="s">
        <v>187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783</v>
      </c>
      <c r="F337" s="151">
        <v>25346</v>
      </c>
      <c r="G337" s="151"/>
      <c r="H337" s="151" t="s">
        <v>687</v>
      </c>
      <c r="I337" s="151" t="s">
        <v>785</v>
      </c>
      <c r="J337" s="151">
        <v>3</v>
      </c>
      <c r="K337" s="152">
        <v>1.6</v>
      </c>
      <c r="L337" s="419" t="s">
        <v>189</v>
      </c>
      <c r="M337" s="153">
        <f t="shared" si="29"/>
        <v>4800</v>
      </c>
      <c r="N337" s="420" t="s">
        <v>187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786</v>
      </c>
      <c r="F338" s="151">
        <v>25347</v>
      </c>
      <c r="G338" s="151"/>
      <c r="H338" s="151" t="s">
        <v>687</v>
      </c>
      <c r="I338" s="151" t="s">
        <v>787</v>
      </c>
      <c r="J338" s="151">
        <v>3</v>
      </c>
      <c r="K338" s="152">
        <v>1.3</v>
      </c>
      <c r="L338" s="419" t="s">
        <v>189</v>
      </c>
      <c r="M338" s="153">
        <f t="shared" si="29"/>
        <v>4800</v>
      </c>
      <c r="N338" s="420" t="s">
        <v>187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786</v>
      </c>
      <c r="F339" s="151">
        <v>25348</v>
      </c>
      <c r="G339" s="151"/>
      <c r="H339" s="151" t="s">
        <v>687</v>
      </c>
      <c r="I339" s="151" t="s">
        <v>788</v>
      </c>
      <c r="J339" s="151">
        <v>3</v>
      </c>
      <c r="K339" s="152">
        <v>1.3</v>
      </c>
      <c r="L339" s="419" t="s">
        <v>189</v>
      </c>
      <c r="M339" s="153">
        <f t="shared" si="29"/>
        <v>4800</v>
      </c>
      <c r="N339" s="420" t="s">
        <v>187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786</v>
      </c>
      <c r="F340" s="151">
        <v>25349</v>
      </c>
      <c r="G340" s="151"/>
      <c r="H340" s="151" t="s">
        <v>687</v>
      </c>
      <c r="I340" s="151" t="s">
        <v>789</v>
      </c>
      <c r="J340" s="151">
        <v>3</v>
      </c>
      <c r="K340" s="152">
        <v>1.3</v>
      </c>
      <c r="L340" s="419" t="s">
        <v>189</v>
      </c>
      <c r="M340" s="153">
        <f t="shared" si="29"/>
        <v>4800</v>
      </c>
      <c r="N340" s="420" t="s">
        <v>187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786</v>
      </c>
      <c r="F341" s="151">
        <v>25350</v>
      </c>
      <c r="G341" s="151"/>
      <c r="H341" s="151" t="s">
        <v>687</v>
      </c>
      <c r="I341" s="151" t="s">
        <v>790</v>
      </c>
      <c r="J341" s="151">
        <v>2</v>
      </c>
      <c r="K341" s="152">
        <v>1.3</v>
      </c>
      <c r="L341" s="419" t="s">
        <v>186</v>
      </c>
      <c r="M341" s="153">
        <f t="shared" si="29"/>
        <v>3200</v>
      </c>
      <c r="N341" s="420" t="s">
        <v>187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791</v>
      </c>
      <c r="F342" s="151">
        <v>25351</v>
      </c>
      <c r="G342" s="151"/>
      <c r="H342" s="151" t="s">
        <v>792</v>
      </c>
      <c r="I342" s="151" t="s">
        <v>793</v>
      </c>
      <c r="J342" s="151">
        <v>4</v>
      </c>
      <c r="K342" s="152">
        <v>1.3</v>
      </c>
      <c r="L342" s="419" t="s">
        <v>191</v>
      </c>
      <c r="M342" s="153">
        <f t="shared" si="29"/>
        <v>6400</v>
      </c>
      <c r="N342" s="420" t="s">
        <v>187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791</v>
      </c>
      <c r="F343" s="151">
        <v>25352</v>
      </c>
      <c r="G343" s="151"/>
      <c r="H343" s="151" t="s">
        <v>792</v>
      </c>
      <c r="I343" s="151" t="s">
        <v>794</v>
      </c>
      <c r="J343" s="151">
        <v>4</v>
      </c>
      <c r="K343" s="152">
        <v>1.3</v>
      </c>
      <c r="L343" s="419" t="s">
        <v>191</v>
      </c>
      <c r="M343" s="153">
        <f t="shared" si="29"/>
        <v>6400</v>
      </c>
      <c r="N343" s="420" t="s">
        <v>187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791</v>
      </c>
      <c r="F344" s="151">
        <v>25353</v>
      </c>
      <c r="G344" s="151"/>
      <c r="H344" s="151" t="s">
        <v>792</v>
      </c>
      <c r="I344" s="151" t="s">
        <v>795</v>
      </c>
      <c r="J344" s="151">
        <v>3</v>
      </c>
      <c r="K344" s="152">
        <v>1.3</v>
      </c>
      <c r="L344" s="419" t="s">
        <v>189</v>
      </c>
      <c r="M344" s="153">
        <f t="shared" si="29"/>
        <v>4800</v>
      </c>
      <c r="N344" s="420" t="s">
        <v>187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791</v>
      </c>
      <c r="F345" s="151">
        <v>25354</v>
      </c>
      <c r="G345" s="151"/>
      <c r="H345" s="151" t="s">
        <v>792</v>
      </c>
      <c r="I345" s="151" t="s">
        <v>796</v>
      </c>
      <c r="J345" s="151">
        <v>3</v>
      </c>
      <c r="K345" s="152">
        <v>1.3</v>
      </c>
      <c r="L345" s="419" t="s">
        <v>189</v>
      </c>
      <c r="M345" s="153">
        <f t="shared" si="29"/>
        <v>4800</v>
      </c>
      <c r="N345" s="420" t="s">
        <v>187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797</v>
      </c>
      <c r="F346" s="151">
        <v>25355</v>
      </c>
      <c r="G346" s="151"/>
      <c r="H346" s="151" t="s">
        <v>792</v>
      </c>
      <c r="I346" s="151" t="s">
        <v>798</v>
      </c>
      <c r="J346" s="151">
        <v>3</v>
      </c>
      <c r="K346" s="152">
        <v>1.3</v>
      </c>
      <c r="L346" s="419" t="s">
        <v>189</v>
      </c>
      <c r="M346" s="153">
        <f t="shared" si="29"/>
        <v>4800</v>
      </c>
      <c r="N346" s="420" t="s">
        <v>187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797</v>
      </c>
      <c r="F347" s="151">
        <v>25356</v>
      </c>
      <c r="G347" s="151"/>
      <c r="H347" s="151" t="s">
        <v>792</v>
      </c>
      <c r="I347" s="151" t="s">
        <v>799</v>
      </c>
      <c r="J347" s="151">
        <v>2</v>
      </c>
      <c r="K347" s="152">
        <v>1.3</v>
      </c>
      <c r="L347" s="419" t="s">
        <v>186</v>
      </c>
      <c r="M347" s="153">
        <f t="shared" si="29"/>
        <v>3200</v>
      </c>
      <c r="N347" s="420" t="s">
        <v>187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797</v>
      </c>
      <c r="F348" s="151">
        <v>25357</v>
      </c>
      <c r="G348" s="151"/>
      <c r="H348" s="151" t="s">
        <v>792</v>
      </c>
      <c r="I348" s="151" t="s">
        <v>800</v>
      </c>
      <c r="J348" s="151">
        <v>4</v>
      </c>
      <c r="K348" s="152">
        <v>1.3</v>
      </c>
      <c r="L348" s="419" t="s">
        <v>191</v>
      </c>
      <c r="M348" s="153">
        <f t="shared" si="29"/>
        <v>6400</v>
      </c>
      <c r="N348" s="420" t="s">
        <v>187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801</v>
      </c>
      <c r="F349" s="151">
        <v>25363</v>
      </c>
      <c r="G349" s="151"/>
      <c r="H349" s="151" t="s">
        <v>802</v>
      </c>
      <c r="I349" s="151" t="s">
        <v>803</v>
      </c>
      <c r="J349" s="151">
        <v>4</v>
      </c>
      <c r="K349" s="152">
        <v>1.3</v>
      </c>
      <c r="L349" s="419" t="s">
        <v>191</v>
      </c>
      <c r="M349" s="153">
        <f t="shared" si="29"/>
        <v>6400</v>
      </c>
      <c r="N349" s="420" t="s">
        <v>187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804</v>
      </c>
      <c r="F350" s="151">
        <v>25364</v>
      </c>
      <c r="G350" s="151"/>
      <c r="H350" s="151" t="s">
        <v>802</v>
      </c>
      <c r="I350" s="151" t="s">
        <v>805</v>
      </c>
      <c r="J350" s="151">
        <v>2</v>
      </c>
      <c r="K350" s="152">
        <v>1.3</v>
      </c>
      <c r="L350" s="419" t="s">
        <v>186</v>
      </c>
      <c r="M350" s="153">
        <f t="shared" si="29"/>
        <v>3200</v>
      </c>
      <c r="N350" s="420" t="s">
        <v>187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806</v>
      </c>
      <c r="F351" s="151">
        <v>25371</v>
      </c>
      <c r="G351" s="151"/>
      <c r="H351" s="151" t="s">
        <v>802</v>
      </c>
      <c r="I351" s="151" t="s">
        <v>807</v>
      </c>
      <c r="J351" s="151">
        <v>2</v>
      </c>
      <c r="K351" s="152">
        <v>1.3</v>
      </c>
      <c r="L351" s="419" t="s">
        <v>186</v>
      </c>
      <c r="M351" s="153">
        <f t="shared" si="29"/>
        <v>3200</v>
      </c>
      <c r="N351" s="420" t="s">
        <v>187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806</v>
      </c>
      <c r="F352" s="151">
        <v>25372</v>
      </c>
      <c r="G352" s="151"/>
      <c r="H352" s="151" t="s">
        <v>802</v>
      </c>
      <c r="I352" s="151" t="s">
        <v>808</v>
      </c>
      <c r="J352" s="151">
        <v>3</v>
      </c>
      <c r="K352" s="152">
        <v>1.3</v>
      </c>
      <c r="L352" s="419" t="s">
        <v>189</v>
      </c>
      <c r="M352" s="153">
        <f t="shared" si="29"/>
        <v>4800</v>
      </c>
      <c r="N352" s="420" t="s">
        <v>187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806</v>
      </c>
      <c r="F353" s="151">
        <v>25373</v>
      </c>
      <c r="G353" s="151"/>
      <c r="H353" s="151" t="s">
        <v>802</v>
      </c>
      <c r="I353" s="151" t="s">
        <v>809</v>
      </c>
      <c r="J353" s="151">
        <v>2</v>
      </c>
      <c r="K353" s="152">
        <v>1.3</v>
      </c>
      <c r="L353" s="419" t="s">
        <v>186</v>
      </c>
      <c r="M353" s="153">
        <f t="shared" si="29"/>
        <v>3200</v>
      </c>
      <c r="N353" s="420" t="s">
        <v>187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810</v>
      </c>
      <c r="F354" s="170">
        <v>25374</v>
      </c>
      <c r="G354" s="170"/>
      <c r="H354" s="170" t="s">
        <v>802</v>
      </c>
      <c r="I354" s="170" t="s">
        <v>811</v>
      </c>
      <c r="J354" s="170">
        <v>4</v>
      </c>
      <c r="K354" s="152">
        <v>1.8</v>
      </c>
      <c r="L354" s="419" t="s">
        <v>191</v>
      </c>
      <c r="M354" s="153">
        <f t="shared" si="29"/>
        <v>6400</v>
      </c>
      <c r="N354" s="420" t="s">
        <v>187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812</v>
      </c>
      <c r="F355" s="151">
        <v>25377</v>
      </c>
      <c r="G355" s="151"/>
      <c r="H355" s="151" t="s">
        <v>802</v>
      </c>
      <c r="I355" s="151" t="s">
        <v>813</v>
      </c>
      <c r="J355" s="151">
        <v>4</v>
      </c>
      <c r="K355" s="152">
        <v>1.3</v>
      </c>
      <c r="L355" s="419" t="s">
        <v>191</v>
      </c>
      <c r="M355" s="153">
        <f t="shared" si="29"/>
        <v>6400</v>
      </c>
      <c r="N355" s="420" t="s">
        <v>187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812</v>
      </c>
      <c r="F356" s="151">
        <v>25378</v>
      </c>
      <c r="G356" s="151"/>
      <c r="H356" s="151" t="s">
        <v>802</v>
      </c>
      <c r="I356" s="151" t="s">
        <v>814</v>
      </c>
      <c r="J356" s="151">
        <v>4</v>
      </c>
      <c r="K356" s="152">
        <v>1.3</v>
      </c>
      <c r="L356" s="419" t="s">
        <v>191</v>
      </c>
      <c r="M356" s="153">
        <f t="shared" si="29"/>
        <v>6400</v>
      </c>
      <c r="N356" s="420" t="s">
        <v>187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812</v>
      </c>
      <c r="F357" s="151">
        <v>25379</v>
      </c>
      <c r="G357" s="151"/>
      <c r="H357" s="151" t="s">
        <v>802</v>
      </c>
      <c r="I357" s="151" t="s">
        <v>815</v>
      </c>
      <c r="J357" s="151">
        <v>4</v>
      </c>
      <c r="K357" s="152">
        <v>1.3</v>
      </c>
      <c r="L357" s="419" t="s">
        <v>191</v>
      </c>
      <c r="M357" s="153">
        <f t="shared" si="29"/>
        <v>6400</v>
      </c>
      <c r="N357" s="420" t="s">
        <v>187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816</v>
      </c>
      <c r="F358" s="151">
        <v>25380</v>
      </c>
      <c r="G358" s="151"/>
      <c r="H358" s="151" t="s">
        <v>802</v>
      </c>
      <c r="I358" s="151" t="s">
        <v>817</v>
      </c>
      <c r="J358" s="151">
        <v>2</v>
      </c>
      <c r="K358" s="152">
        <v>1.3</v>
      </c>
      <c r="L358" s="419" t="s">
        <v>186</v>
      </c>
      <c r="M358" s="153">
        <f t="shared" si="29"/>
        <v>3200</v>
      </c>
      <c r="N358" s="420" t="s">
        <v>187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816</v>
      </c>
      <c r="F359" s="151">
        <v>25381</v>
      </c>
      <c r="G359" s="151"/>
      <c r="H359" s="151" t="s">
        <v>802</v>
      </c>
      <c r="I359" s="151" t="s">
        <v>818</v>
      </c>
      <c r="J359" s="151">
        <v>2</v>
      </c>
      <c r="K359" s="152">
        <v>1.3</v>
      </c>
      <c r="L359" s="419" t="s">
        <v>186</v>
      </c>
      <c r="M359" s="153">
        <f t="shared" si="29"/>
        <v>3200</v>
      </c>
      <c r="N359" s="420" t="s">
        <v>187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816</v>
      </c>
      <c r="F360" s="151">
        <v>25382</v>
      </c>
      <c r="G360" s="151"/>
      <c r="H360" s="151" t="s">
        <v>802</v>
      </c>
      <c r="I360" s="151" t="s">
        <v>819</v>
      </c>
      <c r="J360" s="151">
        <v>2</v>
      </c>
      <c r="K360" s="152">
        <v>1.3</v>
      </c>
      <c r="L360" s="419" t="s">
        <v>186</v>
      </c>
      <c r="M360" s="153">
        <f t="shared" si="29"/>
        <v>3200</v>
      </c>
      <c r="N360" s="420" t="s">
        <v>187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816</v>
      </c>
      <c r="F361" s="151">
        <v>25383</v>
      </c>
      <c r="G361" s="151"/>
      <c r="H361" s="151" t="s">
        <v>802</v>
      </c>
      <c r="I361" s="151" t="s">
        <v>820</v>
      </c>
      <c r="J361" s="151">
        <v>3</v>
      </c>
      <c r="K361" s="152">
        <v>1.3</v>
      </c>
      <c r="L361" s="419" t="s">
        <v>189</v>
      </c>
      <c r="M361" s="153">
        <f t="shared" si="29"/>
        <v>4800</v>
      </c>
      <c r="N361" s="420" t="s">
        <v>187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821</v>
      </c>
      <c r="F362" s="151">
        <v>25384</v>
      </c>
      <c r="G362" s="151"/>
      <c r="H362" s="151" t="s">
        <v>802</v>
      </c>
      <c r="I362" s="151" t="s">
        <v>822</v>
      </c>
      <c r="J362" s="151">
        <v>3</v>
      </c>
      <c r="K362" s="152">
        <v>1.3</v>
      </c>
      <c r="L362" s="419" t="s">
        <v>189</v>
      </c>
      <c r="M362" s="153">
        <f t="shared" si="29"/>
        <v>4800</v>
      </c>
      <c r="N362" s="420" t="s">
        <v>187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823</v>
      </c>
      <c r="F363" s="151">
        <v>25385</v>
      </c>
      <c r="G363" s="151"/>
      <c r="H363" s="151" t="s">
        <v>802</v>
      </c>
      <c r="I363" s="151" t="s">
        <v>824</v>
      </c>
      <c r="J363" s="151">
        <v>2</v>
      </c>
      <c r="K363" s="152">
        <v>1.8</v>
      </c>
      <c r="L363" s="419" t="s">
        <v>186</v>
      </c>
      <c r="M363" s="153">
        <f t="shared" si="29"/>
        <v>3200</v>
      </c>
      <c r="N363" s="420" t="s">
        <v>187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825</v>
      </c>
      <c r="F364" s="151">
        <v>25388</v>
      </c>
      <c r="G364" s="151"/>
      <c r="H364" s="151" t="s">
        <v>802</v>
      </c>
      <c r="I364" s="151" t="s">
        <v>826</v>
      </c>
      <c r="J364" s="151">
        <v>4</v>
      </c>
      <c r="K364" s="152">
        <v>1.4</v>
      </c>
      <c r="L364" s="419" t="s">
        <v>191</v>
      </c>
      <c r="M364" s="153">
        <f t="shared" si="29"/>
        <v>6400</v>
      </c>
      <c r="N364" s="420" t="s">
        <v>187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827</v>
      </c>
      <c r="F365" s="151">
        <v>25389</v>
      </c>
      <c r="G365" s="151"/>
      <c r="H365" s="151" t="s">
        <v>802</v>
      </c>
      <c r="I365" s="151" t="s">
        <v>828</v>
      </c>
      <c r="J365" s="151">
        <v>3</v>
      </c>
      <c r="K365" s="152">
        <v>1.3</v>
      </c>
      <c r="L365" s="419" t="s">
        <v>189</v>
      </c>
      <c r="M365" s="153">
        <f t="shared" si="29"/>
        <v>4800</v>
      </c>
      <c r="N365" s="420" t="s">
        <v>187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829</v>
      </c>
      <c r="F366" s="151">
        <v>25393</v>
      </c>
      <c r="G366" s="151"/>
      <c r="H366" s="151" t="s">
        <v>802</v>
      </c>
      <c r="I366" s="151" t="s">
        <v>830</v>
      </c>
      <c r="J366" s="151">
        <v>3</v>
      </c>
      <c r="K366" s="152">
        <v>1.3</v>
      </c>
      <c r="L366" s="419" t="s">
        <v>189</v>
      </c>
      <c r="M366" s="153">
        <f t="shared" si="29"/>
        <v>4800</v>
      </c>
      <c r="N366" s="420" t="s">
        <v>187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829</v>
      </c>
      <c r="F367" s="151">
        <v>25394</v>
      </c>
      <c r="G367" s="151"/>
      <c r="H367" s="151" t="s">
        <v>802</v>
      </c>
      <c r="I367" s="151" t="s">
        <v>831</v>
      </c>
      <c r="J367" s="151">
        <v>4</v>
      </c>
      <c r="K367" s="152">
        <v>1.8</v>
      </c>
      <c r="L367" s="419" t="s">
        <v>191</v>
      </c>
      <c r="M367" s="153">
        <f t="shared" si="29"/>
        <v>6400</v>
      </c>
      <c r="N367" s="420" t="s">
        <v>187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829</v>
      </c>
      <c r="F368" s="151">
        <v>25395</v>
      </c>
      <c r="G368" s="151"/>
      <c r="H368" s="151" t="s">
        <v>802</v>
      </c>
      <c r="I368" s="151" t="s">
        <v>832</v>
      </c>
      <c r="J368" s="151">
        <v>2</v>
      </c>
      <c r="K368" s="152">
        <v>1.3</v>
      </c>
      <c r="L368" s="419" t="s">
        <v>186</v>
      </c>
      <c r="M368" s="153">
        <f t="shared" si="29"/>
        <v>3200</v>
      </c>
      <c r="N368" s="420" t="s">
        <v>187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833</v>
      </c>
      <c r="F369" s="151">
        <v>25396</v>
      </c>
      <c r="G369" s="151"/>
      <c r="H369" s="151" t="s">
        <v>802</v>
      </c>
      <c r="I369" s="151" t="s">
        <v>834</v>
      </c>
      <c r="J369" s="151">
        <v>4</v>
      </c>
      <c r="K369" s="152">
        <v>1.8</v>
      </c>
      <c r="L369" s="419" t="s">
        <v>191</v>
      </c>
      <c r="M369" s="153">
        <f t="shared" si="29"/>
        <v>6400</v>
      </c>
      <c r="N369" s="420" t="s">
        <v>187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833</v>
      </c>
      <c r="F370" s="151">
        <v>25397</v>
      </c>
      <c r="G370" s="151"/>
      <c r="H370" s="151" t="s">
        <v>802</v>
      </c>
      <c r="I370" s="151" t="s">
        <v>835</v>
      </c>
      <c r="J370" s="151">
        <v>3</v>
      </c>
      <c r="K370" s="152">
        <v>1.3</v>
      </c>
      <c r="L370" s="419" t="s">
        <v>189</v>
      </c>
      <c r="M370" s="153">
        <f t="shared" si="29"/>
        <v>4800</v>
      </c>
      <c r="N370" s="420" t="s">
        <v>187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833</v>
      </c>
      <c r="F371" s="151">
        <v>25398</v>
      </c>
      <c r="G371" s="151"/>
      <c r="H371" s="151" t="s">
        <v>802</v>
      </c>
      <c r="I371" s="151" t="s">
        <v>836</v>
      </c>
      <c r="J371" s="151">
        <v>2</v>
      </c>
      <c r="K371" s="152">
        <v>1.3</v>
      </c>
      <c r="L371" s="419" t="s">
        <v>186</v>
      </c>
      <c r="M371" s="153">
        <f t="shared" si="29"/>
        <v>3200</v>
      </c>
      <c r="N371" s="420" t="s">
        <v>187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837</v>
      </c>
      <c r="F372" s="151">
        <v>25399</v>
      </c>
      <c r="G372" s="151"/>
      <c r="H372" s="151" t="s">
        <v>838</v>
      </c>
      <c r="I372" s="151" t="s">
        <v>839</v>
      </c>
      <c r="J372" s="151">
        <v>3</v>
      </c>
      <c r="K372" s="152">
        <v>1.1000000000000001</v>
      </c>
      <c r="L372" s="419" t="s">
        <v>189</v>
      </c>
      <c r="M372" s="153">
        <f t="shared" si="29"/>
        <v>4800</v>
      </c>
      <c r="N372" s="420" t="s">
        <v>187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837</v>
      </c>
      <c r="F373" s="151">
        <v>25400</v>
      </c>
      <c r="G373" s="151"/>
      <c r="H373" s="151" t="s">
        <v>838</v>
      </c>
      <c r="I373" s="151" t="s">
        <v>840</v>
      </c>
      <c r="J373" s="151">
        <v>2</v>
      </c>
      <c r="K373" s="152">
        <v>1.1000000000000001</v>
      </c>
      <c r="L373" s="419" t="s">
        <v>186</v>
      </c>
      <c r="M373" s="153">
        <f t="shared" si="29"/>
        <v>3200</v>
      </c>
      <c r="N373" s="420" t="s">
        <v>187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837</v>
      </c>
      <c r="F374" s="151">
        <v>25401</v>
      </c>
      <c r="G374" s="151"/>
      <c r="H374" s="151" t="s">
        <v>838</v>
      </c>
      <c r="I374" s="151" t="s">
        <v>841</v>
      </c>
      <c r="J374" s="151">
        <v>4</v>
      </c>
      <c r="K374" s="152">
        <v>1.1000000000000001</v>
      </c>
      <c r="L374" s="419" t="s">
        <v>191</v>
      </c>
      <c r="M374" s="153">
        <f t="shared" si="29"/>
        <v>6400</v>
      </c>
      <c r="N374" s="420" t="s">
        <v>187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842</v>
      </c>
      <c r="F375" s="151">
        <v>25402</v>
      </c>
      <c r="G375" s="151"/>
      <c r="H375" s="151" t="s">
        <v>838</v>
      </c>
      <c r="I375" s="151" t="s">
        <v>843</v>
      </c>
      <c r="J375" s="151">
        <v>4</v>
      </c>
      <c r="K375" s="152">
        <v>1.1000000000000001</v>
      </c>
      <c r="L375" s="419" t="s">
        <v>191</v>
      </c>
      <c r="M375" s="153">
        <f t="shared" si="29"/>
        <v>6400</v>
      </c>
      <c r="N375" s="420" t="s">
        <v>187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844</v>
      </c>
      <c r="F376" s="151">
        <v>25403</v>
      </c>
      <c r="G376" s="151"/>
      <c r="H376" s="151" t="s">
        <v>838</v>
      </c>
      <c r="I376" s="151" t="s">
        <v>845</v>
      </c>
      <c r="J376" s="151">
        <v>4</v>
      </c>
      <c r="K376" s="152">
        <v>1.1000000000000001</v>
      </c>
      <c r="L376" s="419" t="s">
        <v>191</v>
      </c>
      <c r="M376" s="153">
        <f t="shared" si="29"/>
        <v>6400</v>
      </c>
      <c r="N376" s="420" t="s">
        <v>187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844</v>
      </c>
      <c r="F377" s="151">
        <v>25404</v>
      </c>
      <c r="G377" s="151"/>
      <c r="H377" s="151" t="s">
        <v>838</v>
      </c>
      <c r="I377" s="151" t="s">
        <v>846</v>
      </c>
      <c r="J377" s="151">
        <v>3</v>
      </c>
      <c r="K377" s="152">
        <v>1.1000000000000001</v>
      </c>
      <c r="L377" s="419" t="s">
        <v>189</v>
      </c>
      <c r="M377" s="153">
        <f t="shared" si="29"/>
        <v>4800</v>
      </c>
      <c r="N377" s="420" t="s">
        <v>187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847</v>
      </c>
      <c r="F378" s="151">
        <v>25405</v>
      </c>
      <c r="G378" s="151"/>
      <c r="H378" s="151" t="s">
        <v>838</v>
      </c>
      <c r="I378" s="151" t="s">
        <v>848</v>
      </c>
      <c r="J378" s="151">
        <v>4</v>
      </c>
      <c r="K378" s="152">
        <v>1.1000000000000001</v>
      </c>
      <c r="L378" s="419" t="s">
        <v>191</v>
      </c>
      <c r="M378" s="153">
        <f t="shared" si="29"/>
        <v>6400</v>
      </c>
      <c r="N378" s="420" t="s">
        <v>187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847</v>
      </c>
      <c r="F379" s="151">
        <v>25406</v>
      </c>
      <c r="G379" s="151"/>
      <c r="H379" s="151" t="s">
        <v>838</v>
      </c>
      <c r="I379" s="151" t="s">
        <v>849</v>
      </c>
      <c r="J379" s="151">
        <v>3</v>
      </c>
      <c r="K379" s="152">
        <v>1.1000000000000001</v>
      </c>
      <c r="L379" s="419" t="s">
        <v>189</v>
      </c>
      <c r="M379" s="153">
        <f t="shared" si="29"/>
        <v>4800</v>
      </c>
      <c r="N379" s="420" t="s">
        <v>187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850</v>
      </c>
      <c r="F380" s="151">
        <v>25407</v>
      </c>
      <c r="G380" s="151"/>
      <c r="H380" s="151" t="s">
        <v>851</v>
      </c>
      <c r="I380" s="151" t="s">
        <v>852</v>
      </c>
      <c r="J380" s="151">
        <v>2</v>
      </c>
      <c r="K380" s="152">
        <v>1</v>
      </c>
      <c r="L380" s="419" t="s">
        <v>186</v>
      </c>
      <c r="M380" s="153">
        <f t="shared" si="29"/>
        <v>3200</v>
      </c>
      <c r="N380" s="420" t="s">
        <v>187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850</v>
      </c>
      <c r="F381" s="151">
        <v>25408</v>
      </c>
      <c r="G381" s="151"/>
      <c r="H381" s="151" t="s">
        <v>851</v>
      </c>
      <c r="I381" s="151" t="s">
        <v>853</v>
      </c>
      <c r="J381" s="151">
        <v>3</v>
      </c>
      <c r="K381" s="152">
        <v>1</v>
      </c>
      <c r="L381" s="419" t="s">
        <v>189</v>
      </c>
      <c r="M381" s="153">
        <f t="shared" si="29"/>
        <v>4800</v>
      </c>
      <c r="N381" s="420" t="s">
        <v>187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854</v>
      </c>
      <c r="F382" s="151">
        <v>25409</v>
      </c>
      <c r="G382" s="151"/>
      <c r="H382" s="151" t="s">
        <v>851</v>
      </c>
      <c r="I382" s="151" t="s">
        <v>855</v>
      </c>
      <c r="J382" s="151">
        <v>3</v>
      </c>
      <c r="K382" s="152">
        <v>1</v>
      </c>
      <c r="L382" s="419" t="s">
        <v>189</v>
      </c>
      <c r="M382" s="153">
        <f t="shared" si="29"/>
        <v>4800</v>
      </c>
      <c r="N382" s="420" t="s">
        <v>187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854</v>
      </c>
      <c r="F383" s="151">
        <v>25410</v>
      </c>
      <c r="G383" s="151"/>
      <c r="H383" s="151" t="s">
        <v>851</v>
      </c>
      <c r="I383" s="151" t="s">
        <v>856</v>
      </c>
      <c r="J383" s="151">
        <v>2</v>
      </c>
      <c r="K383" s="152">
        <v>1</v>
      </c>
      <c r="L383" s="419" t="s">
        <v>186</v>
      </c>
      <c r="M383" s="153">
        <f t="shared" si="29"/>
        <v>3200</v>
      </c>
      <c r="N383" s="420" t="s">
        <v>187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857</v>
      </c>
      <c r="F384" s="151">
        <v>25411</v>
      </c>
      <c r="G384" s="151"/>
      <c r="H384" s="151" t="s">
        <v>851</v>
      </c>
      <c r="I384" s="151" t="s">
        <v>858</v>
      </c>
      <c r="J384" s="151">
        <v>4</v>
      </c>
      <c r="K384" s="152">
        <v>1.5</v>
      </c>
      <c r="L384" s="419" t="s">
        <v>191</v>
      </c>
      <c r="M384" s="153">
        <f t="shared" si="29"/>
        <v>6400</v>
      </c>
      <c r="N384" s="420" t="s">
        <v>187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857</v>
      </c>
      <c r="F385" s="151">
        <v>25412</v>
      </c>
      <c r="G385" s="151"/>
      <c r="H385" s="151" t="s">
        <v>851</v>
      </c>
      <c r="I385" s="151" t="s">
        <v>859</v>
      </c>
      <c r="J385" s="151">
        <v>4</v>
      </c>
      <c r="K385" s="152">
        <v>1.5</v>
      </c>
      <c r="L385" s="419" t="s">
        <v>191</v>
      </c>
      <c r="M385" s="153">
        <f t="shared" si="29"/>
        <v>6400</v>
      </c>
      <c r="N385" s="420" t="s">
        <v>187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857</v>
      </c>
      <c r="F386" s="151">
        <v>25413</v>
      </c>
      <c r="G386" s="151"/>
      <c r="H386" s="151" t="s">
        <v>851</v>
      </c>
      <c r="I386" s="151" t="s">
        <v>860</v>
      </c>
      <c r="J386" s="151">
        <v>4</v>
      </c>
      <c r="K386" s="152">
        <v>1.5</v>
      </c>
      <c r="L386" s="419" t="s">
        <v>191</v>
      </c>
      <c r="M386" s="153">
        <f t="shared" si="29"/>
        <v>6400</v>
      </c>
      <c r="N386" s="420" t="s">
        <v>187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857</v>
      </c>
      <c r="F387" s="151">
        <v>25414</v>
      </c>
      <c r="G387" s="151"/>
      <c r="H387" s="151" t="s">
        <v>851</v>
      </c>
      <c r="I387" s="151" t="s">
        <v>861</v>
      </c>
      <c r="J387" s="151">
        <v>4</v>
      </c>
      <c r="K387" s="152">
        <v>1.5</v>
      </c>
      <c r="L387" s="419" t="s">
        <v>191</v>
      </c>
      <c r="M387" s="153">
        <f t="shared" si="29"/>
        <v>6400</v>
      </c>
      <c r="N387" s="420" t="s">
        <v>187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857</v>
      </c>
      <c r="F388" s="151">
        <v>25415</v>
      </c>
      <c r="G388" s="151"/>
      <c r="H388" s="151" t="s">
        <v>851</v>
      </c>
      <c r="I388" s="151" t="s">
        <v>862</v>
      </c>
      <c r="J388" s="151">
        <v>3</v>
      </c>
      <c r="K388" s="152">
        <v>1.5</v>
      </c>
      <c r="L388" s="419" t="s">
        <v>189</v>
      </c>
      <c r="M388" s="153">
        <f t="shared" ref="M388:M451" si="34">J388*1600</f>
        <v>4800</v>
      </c>
      <c r="N388" s="420" t="s">
        <v>187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863</v>
      </c>
      <c r="F389" s="151">
        <v>25416</v>
      </c>
      <c r="G389" s="151"/>
      <c r="H389" s="151" t="s">
        <v>851</v>
      </c>
      <c r="I389" s="151" t="s">
        <v>864</v>
      </c>
      <c r="J389" s="151">
        <v>2</v>
      </c>
      <c r="K389" s="152">
        <v>1</v>
      </c>
      <c r="L389" s="419" t="s">
        <v>186</v>
      </c>
      <c r="M389" s="153">
        <f t="shared" si="34"/>
        <v>3200</v>
      </c>
      <c r="N389" s="420" t="s">
        <v>187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863</v>
      </c>
      <c r="F390" s="151">
        <v>25417</v>
      </c>
      <c r="G390" s="151"/>
      <c r="H390" s="151" t="s">
        <v>851</v>
      </c>
      <c r="I390" s="151" t="s">
        <v>865</v>
      </c>
      <c r="J390" s="151">
        <v>2</v>
      </c>
      <c r="K390" s="152">
        <v>1</v>
      </c>
      <c r="L390" s="419" t="s">
        <v>186</v>
      </c>
      <c r="M390" s="153">
        <f t="shared" si="34"/>
        <v>3200</v>
      </c>
      <c r="N390" s="420" t="s">
        <v>187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863</v>
      </c>
      <c r="F391" s="151">
        <v>25418</v>
      </c>
      <c r="G391" s="151"/>
      <c r="H391" s="151" t="s">
        <v>851</v>
      </c>
      <c r="I391" s="151" t="s">
        <v>866</v>
      </c>
      <c r="J391" s="151">
        <v>3</v>
      </c>
      <c r="K391" s="152">
        <v>1</v>
      </c>
      <c r="L391" s="419" t="s">
        <v>189</v>
      </c>
      <c r="M391" s="153">
        <f t="shared" si="34"/>
        <v>4800</v>
      </c>
      <c r="N391" s="420" t="s">
        <v>187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863</v>
      </c>
      <c r="F392" s="151">
        <v>25419</v>
      </c>
      <c r="G392" s="151"/>
      <c r="H392" s="151" t="s">
        <v>851</v>
      </c>
      <c r="I392" s="151" t="s">
        <v>867</v>
      </c>
      <c r="J392" s="151">
        <v>3</v>
      </c>
      <c r="K392" s="152">
        <v>1</v>
      </c>
      <c r="L392" s="419" t="s">
        <v>189</v>
      </c>
      <c r="M392" s="153">
        <f t="shared" si="34"/>
        <v>4800</v>
      </c>
      <c r="N392" s="420" t="s">
        <v>187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868</v>
      </c>
      <c r="F393" s="151">
        <v>25420</v>
      </c>
      <c r="G393" s="151"/>
      <c r="H393" s="151" t="s">
        <v>869</v>
      </c>
      <c r="I393" s="151" t="s">
        <v>870</v>
      </c>
      <c r="J393" s="151">
        <v>4</v>
      </c>
      <c r="K393" s="152">
        <v>1.8</v>
      </c>
      <c r="L393" s="419" t="s">
        <v>191</v>
      </c>
      <c r="M393" s="153">
        <f t="shared" si="34"/>
        <v>6400</v>
      </c>
      <c r="N393" s="420" t="s">
        <v>187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871</v>
      </c>
      <c r="F394" s="151">
        <v>25422</v>
      </c>
      <c r="G394" s="151"/>
      <c r="H394" s="151" t="s">
        <v>869</v>
      </c>
      <c r="I394" s="151" t="s">
        <v>872</v>
      </c>
      <c r="J394" s="151">
        <v>4</v>
      </c>
      <c r="K394" s="152">
        <v>1.8</v>
      </c>
      <c r="L394" s="419" t="s">
        <v>191</v>
      </c>
      <c r="M394" s="153">
        <f t="shared" si="34"/>
        <v>6400</v>
      </c>
      <c r="N394" s="420" t="s">
        <v>187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873</v>
      </c>
      <c r="F395" s="151">
        <v>25423</v>
      </c>
      <c r="G395" s="151"/>
      <c r="H395" s="151" t="s">
        <v>869</v>
      </c>
      <c r="I395" s="151" t="s">
        <v>874</v>
      </c>
      <c r="J395" s="151">
        <v>2</v>
      </c>
      <c r="K395" s="152">
        <v>1.8</v>
      </c>
      <c r="L395" s="419" t="s">
        <v>186</v>
      </c>
      <c r="M395" s="153">
        <f t="shared" si="34"/>
        <v>3200</v>
      </c>
      <c r="N395" s="420" t="s">
        <v>187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873</v>
      </c>
      <c r="F396" s="151">
        <v>25424</v>
      </c>
      <c r="G396" s="151"/>
      <c r="H396" s="151" t="s">
        <v>869</v>
      </c>
      <c r="I396" s="151" t="s">
        <v>875</v>
      </c>
      <c r="J396" s="151">
        <v>3</v>
      </c>
      <c r="K396" s="152">
        <v>1.8</v>
      </c>
      <c r="L396" s="419" t="s">
        <v>189</v>
      </c>
      <c r="M396" s="153">
        <f t="shared" si="34"/>
        <v>4800</v>
      </c>
      <c r="N396" s="420" t="s">
        <v>187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873</v>
      </c>
      <c r="F397" s="151">
        <v>25425</v>
      </c>
      <c r="G397" s="151"/>
      <c r="H397" s="151" t="s">
        <v>869</v>
      </c>
      <c r="I397" s="151" t="s">
        <v>876</v>
      </c>
      <c r="J397" s="151">
        <v>3</v>
      </c>
      <c r="K397" s="152">
        <v>1.8</v>
      </c>
      <c r="L397" s="419" t="s">
        <v>189</v>
      </c>
      <c r="M397" s="153">
        <f t="shared" si="34"/>
        <v>4800</v>
      </c>
      <c r="N397" s="420" t="s">
        <v>187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873</v>
      </c>
      <c r="F398" s="151">
        <v>25426</v>
      </c>
      <c r="G398" s="151"/>
      <c r="H398" s="151" t="s">
        <v>869</v>
      </c>
      <c r="I398" s="151" t="s">
        <v>877</v>
      </c>
      <c r="J398" s="151">
        <v>3</v>
      </c>
      <c r="K398" s="152">
        <v>1.8</v>
      </c>
      <c r="L398" s="419" t="s">
        <v>189</v>
      </c>
      <c r="M398" s="153">
        <f t="shared" si="34"/>
        <v>4800</v>
      </c>
      <c r="N398" s="420" t="s">
        <v>187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878</v>
      </c>
      <c r="F399" s="151">
        <v>25427</v>
      </c>
      <c r="G399" s="151"/>
      <c r="H399" s="151" t="s">
        <v>869</v>
      </c>
      <c r="I399" s="151" t="s">
        <v>879</v>
      </c>
      <c r="J399" s="151">
        <v>3</v>
      </c>
      <c r="K399" s="152">
        <v>1.8</v>
      </c>
      <c r="L399" s="419" t="s">
        <v>189</v>
      </c>
      <c r="M399" s="153">
        <f t="shared" si="34"/>
        <v>4800</v>
      </c>
      <c r="N399" s="420" t="s">
        <v>187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878</v>
      </c>
      <c r="F400" s="151">
        <v>25428</v>
      </c>
      <c r="G400" s="151"/>
      <c r="H400" s="151" t="s">
        <v>869</v>
      </c>
      <c r="I400" s="151" t="s">
        <v>880</v>
      </c>
      <c r="J400" s="151">
        <v>2</v>
      </c>
      <c r="K400" s="152">
        <v>1.8</v>
      </c>
      <c r="L400" s="419" t="s">
        <v>186</v>
      </c>
      <c r="M400" s="153">
        <f t="shared" si="34"/>
        <v>3200</v>
      </c>
      <c r="N400" s="420" t="s">
        <v>187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881</v>
      </c>
      <c r="F401" s="158">
        <v>25430</v>
      </c>
      <c r="G401" s="158"/>
      <c r="H401" s="158" t="s">
        <v>882</v>
      </c>
      <c r="I401" s="158" t="s">
        <v>883</v>
      </c>
      <c r="J401" s="158">
        <v>2</v>
      </c>
      <c r="K401" s="161">
        <v>1.1000000000000001</v>
      </c>
      <c r="L401" s="425" t="s">
        <v>186</v>
      </c>
      <c r="M401" s="153">
        <f t="shared" si="34"/>
        <v>3200</v>
      </c>
      <c r="N401" s="420" t="s">
        <v>187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881</v>
      </c>
      <c r="F402" s="158">
        <v>25431</v>
      </c>
      <c r="G402" s="158"/>
      <c r="H402" s="158" t="s">
        <v>882</v>
      </c>
      <c r="I402" s="158" t="s">
        <v>884</v>
      </c>
      <c r="J402" s="158">
        <v>2</v>
      </c>
      <c r="K402" s="161">
        <v>1.5</v>
      </c>
      <c r="L402" s="425" t="s">
        <v>186</v>
      </c>
      <c r="M402" s="153">
        <f t="shared" si="34"/>
        <v>3200</v>
      </c>
      <c r="N402" s="420" t="s">
        <v>187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881</v>
      </c>
      <c r="F403" s="158">
        <v>25432</v>
      </c>
      <c r="G403" s="158"/>
      <c r="H403" s="158" t="s">
        <v>882</v>
      </c>
      <c r="I403" s="158" t="s">
        <v>885</v>
      </c>
      <c r="J403" s="158">
        <v>2</v>
      </c>
      <c r="K403" s="161">
        <v>1.5</v>
      </c>
      <c r="L403" s="425" t="s">
        <v>186</v>
      </c>
      <c r="M403" s="153">
        <f t="shared" si="34"/>
        <v>3200</v>
      </c>
      <c r="N403" s="420" t="s">
        <v>187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881</v>
      </c>
      <c r="F404" s="158">
        <v>25433</v>
      </c>
      <c r="G404" s="158"/>
      <c r="H404" s="158" t="s">
        <v>882</v>
      </c>
      <c r="I404" s="158" t="s">
        <v>886</v>
      </c>
      <c r="J404" s="158">
        <v>3</v>
      </c>
      <c r="K404" s="161">
        <v>1.4</v>
      </c>
      <c r="L404" s="425" t="s">
        <v>189</v>
      </c>
      <c r="M404" s="153">
        <f t="shared" si="34"/>
        <v>4800</v>
      </c>
      <c r="N404" s="420" t="s">
        <v>187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881</v>
      </c>
      <c r="F405" s="158">
        <v>25434</v>
      </c>
      <c r="G405" s="158"/>
      <c r="H405" s="158" t="s">
        <v>882</v>
      </c>
      <c r="I405" s="158" t="s">
        <v>887</v>
      </c>
      <c r="J405" s="158">
        <v>3</v>
      </c>
      <c r="K405" s="161">
        <v>1.1000000000000001</v>
      </c>
      <c r="L405" s="425" t="s">
        <v>189</v>
      </c>
      <c r="M405" s="153">
        <f t="shared" si="34"/>
        <v>4800</v>
      </c>
      <c r="N405" s="420" t="s">
        <v>187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881</v>
      </c>
      <c r="F406" s="158">
        <v>25438</v>
      </c>
      <c r="G406" s="158"/>
      <c r="H406" s="158" t="s">
        <v>882</v>
      </c>
      <c r="I406" s="158" t="s">
        <v>888</v>
      </c>
      <c r="J406" s="158">
        <v>4</v>
      </c>
      <c r="K406" s="161">
        <v>1.1000000000000001</v>
      </c>
      <c r="L406" s="425" t="s">
        <v>191</v>
      </c>
      <c r="M406" s="153">
        <f t="shared" si="34"/>
        <v>6400</v>
      </c>
      <c r="N406" s="420" t="s">
        <v>187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881</v>
      </c>
      <c r="F407" s="158">
        <v>25439</v>
      </c>
      <c r="G407" s="158"/>
      <c r="H407" s="158" t="s">
        <v>882</v>
      </c>
      <c r="I407" s="158" t="s">
        <v>889</v>
      </c>
      <c r="J407" s="158">
        <v>4</v>
      </c>
      <c r="K407" s="161">
        <v>1.6</v>
      </c>
      <c r="L407" s="425" t="s">
        <v>191</v>
      </c>
      <c r="M407" s="153">
        <f t="shared" si="34"/>
        <v>6400</v>
      </c>
      <c r="N407" s="420" t="s">
        <v>187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240</v>
      </c>
      <c r="F408" s="158">
        <v>25442</v>
      </c>
      <c r="G408" s="158"/>
      <c r="H408" s="158" t="s">
        <v>882</v>
      </c>
      <c r="I408" s="158" t="s">
        <v>890</v>
      </c>
      <c r="J408" s="158">
        <v>4</v>
      </c>
      <c r="K408" s="161">
        <v>1.3</v>
      </c>
      <c r="L408" s="425" t="s">
        <v>191</v>
      </c>
      <c r="M408" s="153">
        <f t="shared" si="34"/>
        <v>6400</v>
      </c>
      <c r="N408" s="420" t="s">
        <v>187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240</v>
      </c>
      <c r="F409" s="158">
        <v>25443</v>
      </c>
      <c r="G409" s="158"/>
      <c r="H409" s="158" t="s">
        <v>882</v>
      </c>
      <c r="I409" s="158" t="s">
        <v>891</v>
      </c>
      <c r="J409" s="158">
        <v>2</v>
      </c>
      <c r="K409" s="161">
        <v>1.3</v>
      </c>
      <c r="L409" s="425" t="s">
        <v>186</v>
      </c>
      <c r="M409" s="153">
        <f t="shared" si="34"/>
        <v>3200</v>
      </c>
      <c r="N409" s="420" t="s">
        <v>187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240</v>
      </c>
      <c r="F410" s="158">
        <v>25444</v>
      </c>
      <c r="G410" s="158"/>
      <c r="H410" s="158" t="s">
        <v>882</v>
      </c>
      <c r="I410" s="158" t="s">
        <v>892</v>
      </c>
      <c r="J410" s="158">
        <v>3</v>
      </c>
      <c r="K410" s="161">
        <v>1.4</v>
      </c>
      <c r="L410" s="425" t="s">
        <v>189</v>
      </c>
      <c r="M410" s="153">
        <f t="shared" si="34"/>
        <v>4800</v>
      </c>
      <c r="N410" s="420" t="s">
        <v>187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240</v>
      </c>
      <c r="F411" s="158">
        <v>25445</v>
      </c>
      <c r="G411" s="158"/>
      <c r="H411" s="158" t="s">
        <v>882</v>
      </c>
      <c r="I411" s="158" t="s">
        <v>893</v>
      </c>
      <c r="J411" s="158">
        <v>4</v>
      </c>
      <c r="K411" s="161">
        <v>1.3</v>
      </c>
      <c r="L411" s="425" t="s">
        <v>191</v>
      </c>
      <c r="M411" s="153">
        <f t="shared" si="34"/>
        <v>6400</v>
      </c>
      <c r="N411" s="420" t="s">
        <v>187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894</v>
      </c>
      <c r="F412" s="158">
        <v>25448</v>
      </c>
      <c r="G412" s="158"/>
      <c r="H412" s="158" t="s">
        <v>882</v>
      </c>
      <c r="I412" s="158" t="s">
        <v>261</v>
      </c>
      <c r="J412" s="158">
        <v>2</v>
      </c>
      <c r="K412" s="161">
        <v>1.3</v>
      </c>
      <c r="L412" s="425" t="s">
        <v>186</v>
      </c>
      <c r="M412" s="153">
        <f t="shared" si="34"/>
        <v>3200</v>
      </c>
      <c r="N412" s="420" t="s">
        <v>187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894</v>
      </c>
      <c r="F413" s="158">
        <v>25449</v>
      </c>
      <c r="G413" s="158"/>
      <c r="H413" s="158" t="s">
        <v>882</v>
      </c>
      <c r="I413" s="158" t="s">
        <v>895</v>
      </c>
      <c r="J413" s="158">
        <v>3</v>
      </c>
      <c r="K413" s="161">
        <v>1.3</v>
      </c>
      <c r="L413" s="425" t="s">
        <v>189</v>
      </c>
      <c r="M413" s="153">
        <f t="shared" si="34"/>
        <v>4800</v>
      </c>
      <c r="N413" s="420" t="s">
        <v>187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243</v>
      </c>
      <c r="F414" s="158">
        <v>25451</v>
      </c>
      <c r="G414" s="158"/>
      <c r="H414" s="158" t="s">
        <v>882</v>
      </c>
      <c r="I414" s="158" t="s">
        <v>896</v>
      </c>
      <c r="J414" s="158">
        <v>2</v>
      </c>
      <c r="K414" s="161">
        <v>1.4</v>
      </c>
      <c r="L414" s="425" t="s">
        <v>186</v>
      </c>
      <c r="M414" s="153">
        <f t="shared" si="34"/>
        <v>3200</v>
      </c>
      <c r="N414" s="420" t="s">
        <v>187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243</v>
      </c>
      <c r="F415" s="158">
        <v>25452</v>
      </c>
      <c r="G415" s="158"/>
      <c r="H415" s="158" t="s">
        <v>882</v>
      </c>
      <c r="I415" s="158" t="s">
        <v>897</v>
      </c>
      <c r="J415" s="158">
        <v>2</v>
      </c>
      <c r="K415" s="161">
        <v>1.3</v>
      </c>
      <c r="L415" s="425" t="s">
        <v>186</v>
      </c>
      <c r="M415" s="153">
        <f t="shared" si="34"/>
        <v>3200</v>
      </c>
      <c r="N415" s="420" t="s">
        <v>187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243</v>
      </c>
      <c r="F416" s="158">
        <v>25453</v>
      </c>
      <c r="G416" s="158"/>
      <c r="H416" s="158" t="s">
        <v>882</v>
      </c>
      <c r="I416" s="158" t="s">
        <v>898</v>
      </c>
      <c r="J416" s="158">
        <v>2</v>
      </c>
      <c r="K416" s="161">
        <v>1.3</v>
      </c>
      <c r="L416" s="425" t="s">
        <v>186</v>
      </c>
      <c r="M416" s="153">
        <f t="shared" si="34"/>
        <v>3200</v>
      </c>
      <c r="N416" s="420" t="s">
        <v>187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243</v>
      </c>
      <c r="F417" s="158">
        <v>25454</v>
      </c>
      <c r="G417" s="158"/>
      <c r="H417" s="158" t="s">
        <v>882</v>
      </c>
      <c r="I417" s="158" t="s">
        <v>899</v>
      </c>
      <c r="J417" s="158">
        <v>4</v>
      </c>
      <c r="K417" s="161">
        <v>1.3</v>
      </c>
      <c r="L417" s="425" t="s">
        <v>191</v>
      </c>
      <c r="M417" s="153">
        <f t="shared" si="34"/>
        <v>6400</v>
      </c>
      <c r="N417" s="420" t="s">
        <v>187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243</v>
      </c>
      <c r="F418" s="158">
        <v>25455</v>
      </c>
      <c r="G418" s="158"/>
      <c r="H418" s="158" t="s">
        <v>882</v>
      </c>
      <c r="I418" s="158" t="s">
        <v>900</v>
      </c>
      <c r="J418" s="158">
        <v>3</v>
      </c>
      <c r="K418" s="161">
        <v>1.4</v>
      </c>
      <c r="L418" s="425" t="s">
        <v>189</v>
      </c>
      <c r="M418" s="153">
        <f t="shared" si="34"/>
        <v>4800</v>
      </c>
      <c r="N418" s="420" t="s">
        <v>187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243</v>
      </c>
      <c r="F419" s="158">
        <v>25456</v>
      </c>
      <c r="G419" s="158"/>
      <c r="H419" s="158" t="s">
        <v>882</v>
      </c>
      <c r="I419" s="158" t="s">
        <v>901</v>
      </c>
      <c r="J419" s="158">
        <v>3</v>
      </c>
      <c r="K419" s="161">
        <v>1.4</v>
      </c>
      <c r="L419" s="425" t="s">
        <v>189</v>
      </c>
      <c r="M419" s="153">
        <f t="shared" si="34"/>
        <v>4800</v>
      </c>
      <c r="N419" s="420" t="s">
        <v>187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243</v>
      </c>
      <c r="F420" s="158">
        <v>25457</v>
      </c>
      <c r="G420" s="158"/>
      <c r="H420" s="158" t="s">
        <v>882</v>
      </c>
      <c r="I420" s="158" t="s">
        <v>902</v>
      </c>
      <c r="J420" s="158">
        <v>3</v>
      </c>
      <c r="K420" s="161">
        <v>1.3</v>
      </c>
      <c r="L420" s="425" t="s">
        <v>189</v>
      </c>
      <c r="M420" s="153">
        <f t="shared" si="34"/>
        <v>4800</v>
      </c>
      <c r="N420" s="420" t="s">
        <v>187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903</v>
      </c>
      <c r="F421" s="158">
        <v>25458</v>
      </c>
      <c r="G421" s="158"/>
      <c r="H421" s="158" t="s">
        <v>882</v>
      </c>
      <c r="I421" s="158" t="s">
        <v>904</v>
      </c>
      <c r="J421" s="158">
        <v>4</v>
      </c>
      <c r="K421" s="161">
        <v>1.3</v>
      </c>
      <c r="L421" s="425" t="s">
        <v>191</v>
      </c>
      <c r="M421" s="153">
        <f t="shared" si="34"/>
        <v>6400</v>
      </c>
      <c r="N421" s="420" t="s">
        <v>187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903</v>
      </c>
      <c r="F422" s="158">
        <v>25459</v>
      </c>
      <c r="G422" s="158"/>
      <c r="H422" s="158" t="s">
        <v>882</v>
      </c>
      <c r="I422" s="158" t="s">
        <v>905</v>
      </c>
      <c r="J422" s="158">
        <v>4</v>
      </c>
      <c r="K422" s="161">
        <v>1.4</v>
      </c>
      <c r="L422" s="425" t="s">
        <v>191</v>
      </c>
      <c r="M422" s="153">
        <f t="shared" si="34"/>
        <v>6400</v>
      </c>
      <c r="N422" s="420" t="s">
        <v>187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246</v>
      </c>
      <c r="F423" s="158">
        <v>25460</v>
      </c>
      <c r="G423" s="158"/>
      <c r="H423" s="158" t="s">
        <v>882</v>
      </c>
      <c r="I423" s="158" t="s">
        <v>906</v>
      </c>
      <c r="J423" s="158">
        <v>2</v>
      </c>
      <c r="K423" s="161">
        <v>1.6</v>
      </c>
      <c r="L423" s="425" t="s">
        <v>186</v>
      </c>
      <c r="M423" s="153">
        <f t="shared" si="34"/>
        <v>3200</v>
      </c>
      <c r="N423" s="420" t="s">
        <v>187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246</v>
      </c>
      <c r="F424" s="158">
        <v>25461</v>
      </c>
      <c r="G424" s="158"/>
      <c r="H424" s="158" t="s">
        <v>882</v>
      </c>
      <c r="I424" s="158" t="s">
        <v>907</v>
      </c>
      <c r="J424" s="158">
        <v>3</v>
      </c>
      <c r="K424" s="161">
        <v>1.6</v>
      </c>
      <c r="L424" s="425" t="s">
        <v>189</v>
      </c>
      <c r="M424" s="153">
        <f t="shared" si="34"/>
        <v>4800</v>
      </c>
      <c r="N424" s="420" t="s">
        <v>187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246</v>
      </c>
      <c r="F425" s="158">
        <v>25462</v>
      </c>
      <c r="G425" s="158"/>
      <c r="H425" s="158" t="s">
        <v>882</v>
      </c>
      <c r="I425" s="158" t="s">
        <v>908</v>
      </c>
      <c r="J425" s="158">
        <v>4</v>
      </c>
      <c r="K425" s="161">
        <v>1.4</v>
      </c>
      <c r="L425" s="425" t="s">
        <v>191</v>
      </c>
      <c r="M425" s="153">
        <f t="shared" si="34"/>
        <v>6400</v>
      </c>
      <c r="N425" s="420" t="s">
        <v>187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246</v>
      </c>
      <c r="F426" s="158">
        <v>25463</v>
      </c>
      <c r="G426" s="158"/>
      <c r="H426" s="158" t="s">
        <v>882</v>
      </c>
      <c r="I426" s="158" t="s">
        <v>909</v>
      </c>
      <c r="J426" s="158">
        <v>4</v>
      </c>
      <c r="K426" s="161">
        <v>1.6</v>
      </c>
      <c r="L426" s="425" t="s">
        <v>191</v>
      </c>
      <c r="M426" s="153">
        <f t="shared" si="34"/>
        <v>6400</v>
      </c>
      <c r="N426" s="420" t="s">
        <v>187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246</v>
      </c>
      <c r="F427" s="158">
        <v>25464</v>
      </c>
      <c r="G427" s="158"/>
      <c r="H427" s="158" t="s">
        <v>882</v>
      </c>
      <c r="I427" s="158" t="s">
        <v>910</v>
      </c>
      <c r="J427" s="158">
        <v>4</v>
      </c>
      <c r="K427" s="161">
        <v>1.3</v>
      </c>
      <c r="L427" s="425" t="s">
        <v>191</v>
      </c>
      <c r="M427" s="153">
        <f t="shared" si="34"/>
        <v>6400</v>
      </c>
      <c r="N427" s="420" t="s">
        <v>187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911</v>
      </c>
      <c r="F428" s="158">
        <v>25466</v>
      </c>
      <c r="G428" s="158"/>
      <c r="H428" s="158" t="s">
        <v>882</v>
      </c>
      <c r="I428" s="158" t="s">
        <v>912</v>
      </c>
      <c r="J428" s="158">
        <v>4</v>
      </c>
      <c r="K428" s="161">
        <v>1.6</v>
      </c>
      <c r="L428" s="425" t="s">
        <v>546</v>
      </c>
      <c r="M428" s="153">
        <f t="shared" si="34"/>
        <v>6400</v>
      </c>
      <c r="N428" s="420" t="s">
        <v>187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913</v>
      </c>
      <c r="F429" s="158">
        <v>25467</v>
      </c>
      <c r="G429" s="158"/>
      <c r="H429" s="158" t="s">
        <v>882</v>
      </c>
      <c r="I429" s="158" t="s">
        <v>268</v>
      </c>
      <c r="J429" s="158">
        <v>3</v>
      </c>
      <c r="K429" s="161">
        <v>1.8</v>
      </c>
      <c r="L429" s="425" t="s">
        <v>189</v>
      </c>
      <c r="M429" s="153">
        <f t="shared" si="34"/>
        <v>4800</v>
      </c>
      <c r="N429" s="420" t="s">
        <v>187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914</v>
      </c>
      <c r="F430" s="158">
        <v>25468</v>
      </c>
      <c r="G430" s="158"/>
      <c r="H430" s="158" t="s">
        <v>882</v>
      </c>
      <c r="I430" s="158" t="s">
        <v>915</v>
      </c>
      <c r="J430" s="158">
        <v>4</v>
      </c>
      <c r="K430" s="161">
        <v>1.3</v>
      </c>
      <c r="L430" s="425" t="s">
        <v>191</v>
      </c>
      <c r="M430" s="153">
        <f t="shared" si="34"/>
        <v>6400</v>
      </c>
      <c r="N430" s="420" t="s">
        <v>187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914</v>
      </c>
      <c r="F431" s="158">
        <v>25469</v>
      </c>
      <c r="G431" s="158"/>
      <c r="H431" s="158" t="s">
        <v>882</v>
      </c>
      <c r="I431" s="158" t="s">
        <v>916</v>
      </c>
      <c r="J431" s="158">
        <v>4</v>
      </c>
      <c r="K431" s="161">
        <v>1.6</v>
      </c>
      <c r="L431" s="425" t="s">
        <v>191</v>
      </c>
      <c r="M431" s="153">
        <f t="shared" si="34"/>
        <v>6400</v>
      </c>
      <c r="N431" s="420" t="s">
        <v>187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914</v>
      </c>
      <c r="F432" s="158">
        <v>25470</v>
      </c>
      <c r="G432" s="158"/>
      <c r="H432" s="158" t="s">
        <v>882</v>
      </c>
      <c r="I432" s="158" t="s">
        <v>917</v>
      </c>
      <c r="J432" s="158">
        <v>3</v>
      </c>
      <c r="K432" s="161">
        <v>1.6</v>
      </c>
      <c r="L432" s="425" t="s">
        <v>189</v>
      </c>
      <c r="M432" s="153">
        <f t="shared" si="34"/>
        <v>4800</v>
      </c>
      <c r="N432" s="420" t="s">
        <v>187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918</v>
      </c>
      <c r="F433" s="151">
        <v>25471</v>
      </c>
      <c r="G433" s="151"/>
      <c r="H433" s="151" t="s">
        <v>919</v>
      </c>
      <c r="I433" s="151" t="s">
        <v>918</v>
      </c>
      <c r="J433" s="151">
        <v>4</v>
      </c>
      <c r="K433" s="152">
        <v>1.5</v>
      </c>
      <c r="L433" s="419" t="s">
        <v>191</v>
      </c>
      <c r="M433" s="153">
        <f t="shared" si="34"/>
        <v>6400</v>
      </c>
      <c r="N433" s="420" t="s">
        <v>187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920</v>
      </c>
      <c r="F434" s="151">
        <v>25472</v>
      </c>
      <c r="G434" s="151"/>
      <c r="H434" s="151" t="s">
        <v>919</v>
      </c>
      <c r="I434" s="151" t="s">
        <v>921</v>
      </c>
      <c r="J434" s="151">
        <v>4</v>
      </c>
      <c r="K434" s="152">
        <v>1.4</v>
      </c>
      <c r="L434" s="419" t="s">
        <v>191</v>
      </c>
      <c r="M434" s="153">
        <f t="shared" si="34"/>
        <v>6400</v>
      </c>
      <c r="N434" s="420" t="s">
        <v>187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922</v>
      </c>
      <c r="F435" s="151">
        <v>25473</v>
      </c>
      <c r="G435" s="151"/>
      <c r="H435" s="151" t="s">
        <v>919</v>
      </c>
      <c r="I435" s="151" t="s">
        <v>922</v>
      </c>
      <c r="J435" s="151">
        <v>4</v>
      </c>
      <c r="K435" s="152">
        <v>1.5</v>
      </c>
      <c r="L435" s="419" t="s">
        <v>191</v>
      </c>
      <c r="M435" s="153">
        <f t="shared" si="34"/>
        <v>6400</v>
      </c>
      <c r="N435" s="420" t="s">
        <v>187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923</v>
      </c>
      <c r="F436" s="151">
        <v>25474</v>
      </c>
      <c r="G436" s="151"/>
      <c r="H436" s="151" t="s">
        <v>919</v>
      </c>
      <c r="I436" s="151" t="s">
        <v>924</v>
      </c>
      <c r="J436" s="151">
        <v>4</v>
      </c>
      <c r="K436" s="152">
        <v>1.1000000000000001</v>
      </c>
      <c r="L436" s="419" t="s">
        <v>191</v>
      </c>
      <c r="M436" s="153">
        <f t="shared" si="34"/>
        <v>6400</v>
      </c>
      <c r="N436" s="420" t="s">
        <v>187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923</v>
      </c>
      <c r="F437" s="151">
        <v>25475</v>
      </c>
      <c r="G437" s="151"/>
      <c r="H437" s="151" t="s">
        <v>919</v>
      </c>
      <c r="I437" s="151" t="s">
        <v>925</v>
      </c>
      <c r="J437" s="151">
        <v>3</v>
      </c>
      <c r="K437" s="152">
        <v>1.1000000000000001</v>
      </c>
      <c r="L437" s="419" t="s">
        <v>189</v>
      </c>
      <c r="M437" s="153">
        <f t="shared" si="34"/>
        <v>4800</v>
      </c>
      <c r="N437" s="420" t="s">
        <v>187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923</v>
      </c>
      <c r="F438" s="151">
        <v>25476</v>
      </c>
      <c r="G438" s="151"/>
      <c r="H438" s="151" t="s">
        <v>919</v>
      </c>
      <c r="I438" s="151" t="s">
        <v>926</v>
      </c>
      <c r="J438" s="151">
        <v>3</v>
      </c>
      <c r="K438" s="152">
        <v>1.1000000000000001</v>
      </c>
      <c r="L438" s="419" t="s">
        <v>189</v>
      </c>
      <c r="M438" s="153">
        <f t="shared" si="34"/>
        <v>4800</v>
      </c>
      <c r="N438" s="420" t="s">
        <v>187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923</v>
      </c>
      <c r="F439" s="151">
        <v>25477</v>
      </c>
      <c r="G439" s="151"/>
      <c r="H439" s="151" t="s">
        <v>919</v>
      </c>
      <c r="I439" s="151" t="s">
        <v>927</v>
      </c>
      <c r="J439" s="151">
        <v>4</v>
      </c>
      <c r="K439" s="152">
        <v>1.1000000000000001</v>
      </c>
      <c r="L439" s="419" t="s">
        <v>191</v>
      </c>
      <c r="M439" s="153">
        <f t="shared" si="34"/>
        <v>6400</v>
      </c>
      <c r="N439" s="420" t="s">
        <v>187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923</v>
      </c>
      <c r="F440" s="151">
        <v>25478</v>
      </c>
      <c r="G440" s="151"/>
      <c r="H440" s="151" t="s">
        <v>919</v>
      </c>
      <c r="I440" s="151" t="s">
        <v>928</v>
      </c>
      <c r="J440" s="151">
        <v>4</v>
      </c>
      <c r="K440" s="152">
        <v>1.1000000000000001</v>
      </c>
      <c r="L440" s="419" t="s">
        <v>191</v>
      </c>
      <c r="M440" s="153">
        <f t="shared" si="34"/>
        <v>6400</v>
      </c>
      <c r="N440" s="420" t="s">
        <v>187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923</v>
      </c>
      <c r="F441" s="151">
        <v>25479</v>
      </c>
      <c r="G441" s="151"/>
      <c r="H441" s="151" t="s">
        <v>919</v>
      </c>
      <c r="I441" s="151" t="s">
        <v>929</v>
      </c>
      <c r="J441" s="151">
        <v>4</v>
      </c>
      <c r="K441" s="152">
        <v>1.1000000000000001</v>
      </c>
      <c r="L441" s="419" t="s">
        <v>191</v>
      </c>
      <c r="M441" s="153">
        <f t="shared" si="34"/>
        <v>6400</v>
      </c>
      <c r="N441" s="420" t="s">
        <v>187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930</v>
      </c>
      <c r="F442" s="151">
        <v>25480</v>
      </c>
      <c r="G442" s="151"/>
      <c r="H442" s="151" t="s">
        <v>919</v>
      </c>
      <c r="I442" s="151" t="s">
        <v>930</v>
      </c>
      <c r="J442" s="151">
        <v>4</v>
      </c>
      <c r="K442" s="152">
        <v>1.5</v>
      </c>
      <c r="L442" s="419" t="s">
        <v>191</v>
      </c>
      <c r="M442" s="153">
        <f t="shared" si="34"/>
        <v>6400</v>
      </c>
      <c r="N442" s="420" t="s">
        <v>187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931</v>
      </c>
      <c r="F443" s="151">
        <v>25484</v>
      </c>
      <c r="G443" s="151"/>
      <c r="H443" s="151" t="s">
        <v>919</v>
      </c>
      <c r="I443" s="151" t="s">
        <v>932</v>
      </c>
      <c r="J443" s="151">
        <v>4</v>
      </c>
      <c r="K443" s="152">
        <v>1.1000000000000001</v>
      </c>
      <c r="L443" s="419" t="s">
        <v>191</v>
      </c>
      <c r="M443" s="153">
        <f t="shared" si="34"/>
        <v>6400</v>
      </c>
      <c r="N443" s="420" t="s">
        <v>187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931</v>
      </c>
      <c r="F444" s="151">
        <v>25485</v>
      </c>
      <c r="G444" s="151"/>
      <c r="H444" s="151" t="s">
        <v>919</v>
      </c>
      <c r="I444" s="151" t="s">
        <v>933</v>
      </c>
      <c r="J444" s="151">
        <v>4</v>
      </c>
      <c r="K444" s="152">
        <v>1.1000000000000001</v>
      </c>
      <c r="L444" s="419" t="s">
        <v>191</v>
      </c>
      <c r="M444" s="153">
        <f t="shared" si="34"/>
        <v>6400</v>
      </c>
      <c r="N444" s="420" t="s">
        <v>187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931</v>
      </c>
      <c r="F445" s="151">
        <v>25486</v>
      </c>
      <c r="G445" s="151"/>
      <c r="H445" s="151" t="s">
        <v>919</v>
      </c>
      <c r="I445" s="151" t="s">
        <v>934</v>
      </c>
      <c r="J445" s="151">
        <v>3</v>
      </c>
      <c r="K445" s="152">
        <v>1.1000000000000001</v>
      </c>
      <c r="L445" s="419" t="s">
        <v>189</v>
      </c>
      <c r="M445" s="153">
        <f t="shared" si="34"/>
        <v>4800</v>
      </c>
      <c r="N445" s="420" t="s">
        <v>187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935</v>
      </c>
      <c r="F446" s="151">
        <v>25487</v>
      </c>
      <c r="G446" s="151"/>
      <c r="H446" s="151" t="s">
        <v>919</v>
      </c>
      <c r="I446" s="151" t="s">
        <v>935</v>
      </c>
      <c r="J446" s="151">
        <v>4</v>
      </c>
      <c r="K446" s="152">
        <v>1.1000000000000001</v>
      </c>
      <c r="L446" s="419" t="s">
        <v>546</v>
      </c>
      <c r="M446" s="153">
        <f t="shared" si="34"/>
        <v>6400</v>
      </c>
      <c r="N446" s="420" t="s">
        <v>19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936</v>
      </c>
      <c r="F447" s="151">
        <v>25488</v>
      </c>
      <c r="G447" s="151"/>
      <c r="H447" s="151" t="s">
        <v>919</v>
      </c>
      <c r="I447" s="151" t="s">
        <v>937</v>
      </c>
      <c r="J447" s="151">
        <v>4</v>
      </c>
      <c r="K447" s="152">
        <v>1.1000000000000001</v>
      </c>
      <c r="L447" s="419" t="s">
        <v>191</v>
      </c>
      <c r="M447" s="153">
        <f t="shared" si="34"/>
        <v>6400</v>
      </c>
      <c r="N447" s="420" t="s">
        <v>187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936</v>
      </c>
      <c r="F448" s="151">
        <v>25489</v>
      </c>
      <c r="G448" s="151"/>
      <c r="H448" s="151" t="s">
        <v>919</v>
      </c>
      <c r="I448" s="151" t="s">
        <v>938</v>
      </c>
      <c r="J448" s="151">
        <v>4</v>
      </c>
      <c r="K448" s="152">
        <v>1.1000000000000001</v>
      </c>
      <c r="L448" s="419" t="s">
        <v>191</v>
      </c>
      <c r="M448" s="153">
        <f t="shared" si="34"/>
        <v>6400</v>
      </c>
      <c r="N448" s="420" t="s">
        <v>187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939</v>
      </c>
      <c r="F449" s="151">
        <v>25490</v>
      </c>
      <c r="G449" s="151"/>
      <c r="H449" s="151" t="s">
        <v>919</v>
      </c>
      <c r="I449" s="151" t="s">
        <v>939</v>
      </c>
      <c r="J449" s="151">
        <v>4</v>
      </c>
      <c r="K449" s="152">
        <v>1.5</v>
      </c>
      <c r="L449" s="419" t="s">
        <v>191</v>
      </c>
      <c r="M449" s="153">
        <f t="shared" si="34"/>
        <v>6400</v>
      </c>
      <c r="N449" s="420" t="s">
        <v>187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940</v>
      </c>
      <c r="F450" s="151">
        <v>25491</v>
      </c>
      <c r="G450" s="151"/>
      <c r="H450" s="151" t="s">
        <v>919</v>
      </c>
      <c r="I450" s="151" t="s">
        <v>940</v>
      </c>
      <c r="J450" s="151">
        <v>3</v>
      </c>
      <c r="K450" s="152">
        <v>1.5</v>
      </c>
      <c r="L450" s="419" t="s">
        <v>189</v>
      </c>
      <c r="M450" s="153">
        <f t="shared" si="34"/>
        <v>4800</v>
      </c>
      <c r="N450" s="420" t="s">
        <v>187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920</v>
      </c>
      <c r="F451" s="151">
        <v>25495</v>
      </c>
      <c r="G451" s="151"/>
      <c r="H451" s="151" t="s">
        <v>919</v>
      </c>
      <c r="I451" s="151" t="s">
        <v>941</v>
      </c>
      <c r="J451" s="151">
        <v>4</v>
      </c>
      <c r="K451" s="152">
        <v>1.4</v>
      </c>
      <c r="L451" s="419" t="s">
        <v>191</v>
      </c>
      <c r="M451" s="153">
        <f t="shared" si="34"/>
        <v>6400</v>
      </c>
      <c r="N451" s="420" t="s">
        <v>187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920</v>
      </c>
      <c r="F452" s="151">
        <v>25496</v>
      </c>
      <c r="G452" s="151"/>
      <c r="H452" s="151" t="s">
        <v>919</v>
      </c>
      <c r="I452" s="151" t="s">
        <v>942</v>
      </c>
      <c r="J452" s="151">
        <v>4</v>
      </c>
      <c r="K452" s="152">
        <v>1.4</v>
      </c>
      <c r="L452" s="419" t="s">
        <v>191</v>
      </c>
      <c r="M452" s="153">
        <f t="shared" ref="M452:M497" si="39">J452*1600</f>
        <v>6400</v>
      </c>
      <c r="N452" s="420" t="s">
        <v>187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920</v>
      </c>
      <c r="F453" s="151">
        <v>25497</v>
      </c>
      <c r="G453" s="151"/>
      <c r="H453" s="151" t="s">
        <v>919</v>
      </c>
      <c r="I453" s="151" t="s">
        <v>943</v>
      </c>
      <c r="J453" s="151">
        <v>4</v>
      </c>
      <c r="K453" s="152">
        <v>1.4</v>
      </c>
      <c r="L453" s="419" t="s">
        <v>191</v>
      </c>
      <c r="M453" s="153">
        <f t="shared" si="39"/>
        <v>6400</v>
      </c>
      <c r="N453" s="420" t="s">
        <v>187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944</v>
      </c>
      <c r="F454" s="151">
        <v>25498</v>
      </c>
      <c r="G454" s="151"/>
      <c r="H454" s="151" t="s">
        <v>919</v>
      </c>
      <c r="I454" s="151" t="s">
        <v>945</v>
      </c>
      <c r="J454" s="151">
        <v>2</v>
      </c>
      <c r="K454" s="152">
        <v>1.1000000000000001</v>
      </c>
      <c r="L454" s="419" t="s">
        <v>186</v>
      </c>
      <c r="M454" s="153">
        <f t="shared" si="39"/>
        <v>3200</v>
      </c>
      <c r="N454" s="420" t="s">
        <v>187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944</v>
      </c>
      <c r="F455" s="151">
        <v>25499</v>
      </c>
      <c r="G455" s="151"/>
      <c r="H455" s="151" t="s">
        <v>919</v>
      </c>
      <c r="I455" s="151" t="s">
        <v>946</v>
      </c>
      <c r="J455" s="151">
        <v>2</v>
      </c>
      <c r="K455" s="152">
        <v>1.3</v>
      </c>
      <c r="L455" s="419" t="s">
        <v>186</v>
      </c>
      <c r="M455" s="153">
        <f t="shared" si="39"/>
        <v>3200</v>
      </c>
      <c r="N455" s="420" t="s">
        <v>187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944</v>
      </c>
      <c r="F456" s="151">
        <v>25500</v>
      </c>
      <c r="G456" s="151"/>
      <c r="H456" s="151" t="s">
        <v>919</v>
      </c>
      <c r="I456" s="151" t="s">
        <v>947</v>
      </c>
      <c r="J456" s="151">
        <v>2</v>
      </c>
      <c r="K456" s="152">
        <v>1.3</v>
      </c>
      <c r="L456" s="419" t="s">
        <v>186</v>
      </c>
      <c r="M456" s="153">
        <f t="shared" si="39"/>
        <v>3200</v>
      </c>
      <c r="N456" s="420" t="s">
        <v>187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237</v>
      </c>
      <c r="F457" s="158">
        <v>25501</v>
      </c>
      <c r="G457" s="158"/>
      <c r="H457" s="158" t="s">
        <v>882</v>
      </c>
      <c r="I457" s="175" t="s">
        <v>948</v>
      </c>
      <c r="J457" s="175">
        <v>3</v>
      </c>
      <c r="K457" s="161">
        <v>1.1000000000000001</v>
      </c>
      <c r="L457" s="425" t="s">
        <v>189</v>
      </c>
      <c r="M457" s="153">
        <f t="shared" si="39"/>
        <v>4800</v>
      </c>
      <c r="N457" s="420" t="s">
        <v>187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548</v>
      </c>
      <c r="F458" s="158">
        <v>25502</v>
      </c>
      <c r="G458" s="158"/>
      <c r="H458" s="158" t="s">
        <v>882</v>
      </c>
      <c r="I458" s="158" t="s">
        <v>549</v>
      </c>
      <c r="J458" s="158">
        <v>4</v>
      </c>
      <c r="K458" s="161">
        <v>1.1000000000000001</v>
      </c>
      <c r="L458" s="425" t="s">
        <v>191</v>
      </c>
      <c r="M458" s="153">
        <f t="shared" si="39"/>
        <v>6400</v>
      </c>
      <c r="N458" s="420" t="s">
        <v>187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557</v>
      </c>
      <c r="F459" s="158">
        <v>25503</v>
      </c>
      <c r="G459" s="158"/>
      <c r="H459" s="158" t="s">
        <v>882</v>
      </c>
      <c r="I459" s="158" t="s">
        <v>558</v>
      </c>
      <c r="J459" s="158">
        <v>2</v>
      </c>
      <c r="K459" s="161">
        <v>1.1000000000000001</v>
      </c>
      <c r="L459" s="425" t="s">
        <v>186</v>
      </c>
      <c r="M459" s="153">
        <f t="shared" si="39"/>
        <v>3200</v>
      </c>
      <c r="N459" s="420" t="s">
        <v>187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502</v>
      </c>
      <c r="F460" s="160">
        <v>25504</v>
      </c>
      <c r="G460" s="160"/>
      <c r="H460" s="160" t="s">
        <v>438</v>
      </c>
      <c r="I460" s="151" t="s">
        <v>949</v>
      </c>
      <c r="J460" s="151">
        <v>3</v>
      </c>
      <c r="K460" s="161">
        <v>1.3</v>
      </c>
      <c r="L460" s="419" t="s">
        <v>189</v>
      </c>
      <c r="M460" s="153">
        <f t="shared" si="39"/>
        <v>4800</v>
      </c>
      <c r="N460" s="420" t="s">
        <v>187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950</v>
      </c>
      <c r="F461" s="160">
        <v>25505</v>
      </c>
      <c r="G461" s="160"/>
      <c r="H461" s="160" t="s">
        <v>438</v>
      </c>
      <c r="I461" s="151" t="s">
        <v>951</v>
      </c>
      <c r="J461" s="151">
        <v>4</v>
      </c>
      <c r="K461" s="161">
        <v>1.3</v>
      </c>
      <c r="L461" s="419" t="s">
        <v>546</v>
      </c>
      <c r="M461" s="153">
        <f t="shared" si="39"/>
        <v>6400</v>
      </c>
      <c r="N461" s="420" t="s">
        <v>187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950</v>
      </c>
      <c r="F462" s="160">
        <v>25506</v>
      </c>
      <c r="G462" s="160"/>
      <c r="H462" s="160" t="s">
        <v>438</v>
      </c>
      <c r="I462" s="151" t="s">
        <v>952</v>
      </c>
      <c r="J462" s="151">
        <v>4</v>
      </c>
      <c r="K462" s="161">
        <v>1.3</v>
      </c>
      <c r="L462" s="419" t="s">
        <v>546</v>
      </c>
      <c r="M462" s="153">
        <f t="shared" si="39"/>
        <v>6400</v>
      </c>
      <c r="N462" s="420" t="s">
        <v>187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731</v>
      </c>
      <c r="F463" s="160">
        <v>25507</v>
      </c>
      <c r="G463" s="160"/>
      <c r="H463" s="160" t="s">
        <v>687</v>
      </c>
      <c r="I463" s="151" t="s">
        <v>953</v>
      </c>
      <c r="J463" s="151">
        <v>4</v>
      </c>
      <c r="K463" s="161">
        <v>1.3</v>
      </c>
      <c r="L463" s="419" t="s">
        <v>189</v>
      </c>
      <c r="M463" s="153">
        <f t="shared" si="39"/>
        <v>6400</v>
      </c>
      <c r="N463" s="420" t="s">
        <v>187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954</v>
      </c>
      <c r="F464" s="160">
        <v>25508</v>
      </c>
      <c r="G464" s="160"/>
      <c r="H464" s="160" t="s">
        <v>388</v>
      </c>
      <c r="I464" s="173" t="s">
        <v>955</v>
      </c>
      <c r="J464" s="151">
        <v>3</v>
      </c>
      <c r="K464" s="161">
        <v>1.8</v>
      </c>
      <c r="L464" s="419" t="s">
        <v>189</v>
      </c>
      <c r="M464" s="153">
        <f t="shared" si="39"/>
        <v>4800</v>
      </c>
      <c r="N464" s="420" t="s">
        <v>187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956</v>
      </c>
      <c r="F465" s="174">
        <v>25509</v>
      </c>
      <c r="G465" s="174"/>
      <c r="H465" s="174" t="s">
        <v>802</v>
      </c>
      <c r="I465" s="173" t="s">
        <v>957</v>
      </c>
      <c r="J465" s="173">
        <v>2</v>
      </c>
      <c r="K465" s="152">
        <v>1.8</v>
      </c>
      <c r="L465" s="419" t="s">
        <v>186</v>
      </c>
      <c r="M465" s="153">
        <f t="shared" si="39"/>
        <v>3200</v>
      </c>
      <c r="N465" s="420" t="s">
        <v>187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956</v>
      </c>
      <c r="F466" s="174">
        <v>25510</v>
      </c>
      <c r="G466" s="174"/>
      <c r="H466" s="174" t="s">
        <v>802</v>
      </c>
      <c r="I466" s="173" t="s">
        <v>958</v>
      </c>
      <c r="J466" s="173">
        <v>3</v>
      </c>
      <c r="K466" s="152">
        <v>1.8</v>
      </c>
      <c r="L466" s="419" t="s">
        <v>189</v>
      </c>
      <c r="M466" s="153">
        <f t="shared" si="39"/>
        <v>4800</v>
      </c>
      <c r="N466" s="420" t="s">
        <v>187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956</v>
      </c>
      <c r="F467" s="174">
        <v>25511</v>
      </c>
      <c r="G467" s="174"/>
      <c r="H467" s="174" t="s">
        <v>802</v>
      </c>
      <c r="I467" s="173" t="s">
        <v>959</v>
      </c>
      <c r="J467" s="173">
        <v>4</v>
      </c>
      <c r="K467" s="152">
        <v>1.8</v>
      </c>
      <c r="L467" s="419" t="s">
        <v>191</v>
      </c>
      <c r="M467" s="153">
        <f t="shared" si="39"/>
        <v>6400</v>
      </c>
      <c r="N467" s="420" t="s">
        <v>187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960</v>
      </c>
      <c r="F468" s="174">
        <v>25512</v>
      </c>
      <c r="G468" s="174"/>
      <c r="H468" s="174" t="s">
        <v>802</v>
      </c>
      <c r="I468" s="173" t="s">
        <v>961</v>
      </c>
      <c r="J468" s="173">
        <v>3</v>
      </c>
      <c r="K468" s="152">
        <v>1.8</v>
      </c>
      <c r="L468" s="419" t="s">
        <v>189</v>
      </c>
      <c r="M468" s="153">
        <f t="shared" si="39"/>
        <v>4800</v>
      </c>
      <c r="N468" s="420" t="s">
        <v>187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2">
        <v>23202</v>
      </c>
      <c r="D469" s="150">
        <v>1.8</v>
      </c>
      <c r="E469" s="173" t="s">
        <v>962</v>
      </c>
      <c r="F469" s="174">
        <v>25513</v>
      </c>
      <c r="G469" s="174"/>
      <c r="H469" s="174" t="s">
        <v>802</v>
      </c>
      <c r="I469" s="173" t="s">
        <v>963</v>
      </c>
      <c r="J469" s="173">
        <v>3</v>
      </c>
      <c r="K469" s="152">
        <v>1.8</v>
      </c>
      <c r="L469" s="419" t="s">
        <v>189</v>
      </c>
      <c r="M469" s="153">
        <f t="shared" si="39"/>
        <v>4800</v>
      </c>
      <c r="N469" s="420" t="s">
        <v>187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2">
        <v>23202</v>
      </c>
      <c r="D470" s="150"/>
      <c r="E470" s="173" t="s">
        <v>962</v>
      </c>
      <c r="F470" s="174">
        <v>25514</v>
      </c>
      <c r="G470" s="174"/>
      <c r="H470" s="174" t="s">
        <v>802</v>
      </c>
      <c r="I470" s="173" t="s">
        <v>964</v>
      </c>
      <c r="J470" s="173">
        <v>3</v>
      </c>
      <c r="K470" s="152">
        <v>1.8</v>
      </c>
      <c r="L470" s="419" t="s">
        <v>189</v>
      </c>
      <c r="M470" s="153">
        <f t="shared" si="39"/>
        <v>4800</v>
      </c>
      <c r="N470" s="420" t="s">
        <v>187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2">
        <v>23202</v>
      </c>
      <c r="D471" s="150"/>
      <c r="E471" s="173" t="s">
        <v>962</v>
      </c>
      <c r="F471" s="174">
        <v>25515</v>
      </c>
      <c r="G471" s="174"/>
      <c r="H471" s="174" t="s">
        <v>802</v>
      </c>
      <c r="I471" s="173" t="s">
        <v>965</v>
      </c>
      <c r="J471" s="173">
        <v>3</v>
      </c>
      <c r="K471" s="152">
        <v>1.8</v>
      </c>
      <c r="L471" s="419" t="s">
        <v>189</v>
      </c>
      <c r="M471" s="153">
        <f t="shared" si="39"/>
        <v>4800</v>
      </c>
      <c r="N471" s="420" t="s">
        <v>187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2">
        <v>23202</v>
      </c>
      <c r="D472" s="150"/>
      <c r="E472" s="173" t="s">
        <v>962</v>
      </c>
      <c r="F472" s="174">
        <v>25516</v>
      </c>
      <c r="G472" s="174"/>
      <c r="H472" s="174" t="s">
        <v>802</v>
      </c>
      <c r="I472" s="173" t="s">
        <v>966</v>
      </c>
      <c r="J472" s="173">
        <v>4</v>
      </c>
      <c r="K472" s="152">
        <v>1.8</v>
      </c>
      <c r="L472" s="419" t="s">
        <v>191</v>
      </c>
      <c r="M472" s="153">
        <f t="shared" si="39"/>
        <v>6400</v>
      </c>
      <c r="N472" s="420" t="s">
        <v>187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2">
        <v>23202</v>
      </c>
      <c r="D473" s="150"/>
      <c r="E473" s="173" t="s">
        <v>962</v>
      </c>
      <c r="F473" s="174">
        <v>25517</v>
      </c>
      <c r="G473" s="174"/>
      <c r="H473" s="174" t="s">
        <v>802</v>
      </c>
      <c r="I473" s="173" t="s">
        <v>967</v>
      </c>
      <c r="J473" s="173">
        <v>4</v>
      </c>
      <c r="K473" s="152">
        <v>1.8</v>
      </c>
      <c r="L473" s="419" t="s">
        <v>191</v>
      </c>
      <c r="M473" s="153">
        <f t="shared" si="39"/>
        <v>6400</v>
      </c>
      <c r="N473" s="420" t="s">
        <v>187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2">
        <v>23202</v>
      </c>
      <c r="D474" s="150"/>
      <c r="E474" s="173" t="s">
        <v>962</v>
      </c>
      <c r="F474" s="174">
        <v>25518</v>
      </c>
      <c r="G474" s="174"/>
      <c r="H474" s="174" t="s">
        <v>802</v>
      </c>
      <c r="I474" s="173" t="s">
        <v>968</v>
      </c>
      <c r="J474" s="173">
        <v>4</v>
      </c>
      <c r="K474" s="152">
        <v>1.8</v>
      </c>
      <c r="L474" s="419" t="s">
        <v>191</v>
      </c>
      <c r="M474" s="153">
        <f t="shared" si="39"/>
        <v>6400</v>
      </c>
      <c r="N474" s="420" t="s">
        <v>187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2">
        <v>23203</v>
      </c>
      <c r="D475" s="150">
        <v>1.8</v>
      </c>
      <c r="E475" s="173" t="s">
        <v>969</v>
      </c>
      <c r="F475" s="174">
        <v>25519</v>
      </c>
      <c r="G475" s="174"/>
      <c r="H475" s="174" t="s">
        <v>802</v>
      </c>
      <c r="I475" s="173" t="s">
        <v>970</v>
      </c>
      <c r="J475" s="173">
        <v>2</v>
      </c>
      <c r="K475" s="152">
        <v>1.8</v>
      </c>
      <c r="L475" s="419" t="s">
        <v>186</v>
      </c>
      <c r="M475" s="153">
        <f t="shared" si="39"/>
        <v>3200</v>
      </c>
      <c r="N475" s="420" t="s">
        <v>187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2">
        <v>23204</v>
      </c>
      <c r="D476" s="150">
        <v>1.8</v>
      </c>
      <c r="E476" s="173" t="s">
        <v>971</v>
      </c>
      <c r="F476" s="174">
        <v>25520</v>
      </c>
      <c r="G476" s="174"/>
      <c r="H476" s="174" t="s">
        <v>802</v>
      </c>
      <c r="I476" s="173" t="s">
        <v>972</v>
      </c>
      <c r="J476" s="173">
        <v>4</v>
      </c>
      <c r="K476" s="152">
        <v>1.8</v>
      </c>
      <c r="L476" s="419" t="s">
        <v>191</v>
      </c>
      <c r="M476" s="153">
        <f t="shared" si="39"/>
        <v>6400</v>
      </c>
      <c r="N476" s="420" t="s">
        <v>187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2">
        <v>23204</v>
      </c>
      <c r="D477" s="150"/>
      <c r="E477" s="173" t="s">
        <v>971</v>
      </c>
      <c r="F477" s="174">
        <v>25521</v>
      </c>
      <c r="G477" s="174"/>
      <c r="H477" s="174" t="s">
        <v>802</v>
      </c>
      <c r="I477" s="173" t="s">
        <v>973</v>
      </c>
      <c r="J477" s="173">
        <v>4</v>
      </c>
      <c r="K477" s="152">
        <v>1.8</v>
      </c>
      <c r="L477" s="419" t="s">
        <v>191</v>
      </c>
      <c r="M477" s="153">
        <f t="shared" si="39"/>
        <v>6400</v>
      </c>
      <c r="N477" s="420" t="s">
        <v>187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2">
        <v>23205</v>
      </c>
      <c r="D478" s="150">
        <v>1.8</v>
      </c>
      <c r="E478" s="173" t="s">
        <v>974</v>
      </c>
      <c r="F478" s="174">
        <v>25522</v>
      </c>
      <c r="G478" s="174"/>
      <c r="H478" s="174" t="s">
        <v>802</v>
      </c>
      <c r="I478" s="173" t="s">
        <v>975</v>
      </c>
      <c r="J478" s="173">
        <v>3</v>
      </c>
      <c r="K478" s="152">
        <v>1.8</v>
      </c>
      <c r="L478" s="419" t="s">
        <v>189</v>
      </c>
      <c r="M478" s="153">
        <f t="shared" si="39"/>
        <v>4800</v>
      </c>
      <c r="N478" s="420" t="s">
        <v>187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2">
        <v>23205</v>
      </c>
      <c r="D479" s="150"/>
      <c r="E479" s="173" t="s">
        <v>974</v>
      </c>
      <c r="F479" s="174">
        <v>25523</v>
      </c>
      <c r="G479" s="174"/>
      <c r="H479" s="174" t="s">
        <v>802</v>
      </c>
      <c r="I479" s="173" t="s">
        <v>976</v>
      </c>
      <c r="J479" s="173">
        <v>4</v>
      </c>
      <c r="K479" s="152">
        <v>1.8</v>
      </c>
      <c r="L479" s="419" t="s">
        <v>191</v>
      </c>
      <c r="M479" s="153">
        <f t="shared" si="39"/>
        <v>6400</v>
      </c>
      <c r="N479" s="420" t="s">
        <v>187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2">
        <v>23205</v>
      </c>
      <c r="D480" s="150"/>
      <c r="E480" s="173" t="s">
        <v>974</v>
      </c>
      <c r="F480" s="174">
        <v>25524</v>
      </c>
      <c r="G480" s="174"/>
      <c r="H480" s="174" t="s">
        <v>802</v>
      </c>
      <c r="I480" s="173" t="s">
        <v>977</v>
      </c>
      <c r="J480" s="173">
        <v>4</v>
      </c>
      <c r="K480" s="152">
        <v>1.8</v>
      </c>
      <c r="L480" s="419" t="s">
        <v>191</v>
      </c>
      <c r="M480" s="153">
        <f t="shared" si="39"/>
        <v>6400</v>
      </c>
      <c r="N480" s="420" t="s">
        <v>187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2">
        <v>23206</v>
      </c>
      <c r="D481" s="150">
        <v>1.8</v>
      </c>
      <c r="E481" s="173" t="s">
        <v>978</v>
      </c>
      <c r="F481" s="174">
        <v>25525</v>
      </c>
      <c r="G481" s="174"/>
      <c r="H481" s="174" t="s">
        <v>802</v>
      </c>
      <c r="I481" s="173" t="s">
        <v>979</v>
      </c>
      <c r="J481" s="173">
        <v>2</v>
      </c>
      <c r="K481" s="152">
        <v>1.8</v>
      </c>
      <c r="L481" s="419" t="s">
        <v>186</v>
      </c>
      <c r="M481" s="153">
        <f t="shared" si="39"/>
        <v>3200</v>
      </c>
      <c r="N481" s="420" t="s">
        <v>187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980</v>
      </c>
      <c r="F482" s="160">
        <v>25526</v>
      </c>
      <c r="G482" s="160"/>
      <c r="H482" s="160" t="s">
        <v>536</v>
      </c>
      <c r="I482" s="151" t="s">
        <v>981</v>
      </c>
      <c r="J482" s="151">
        <v>4</v>
      </c>
      <c r="K482" s="152">
        <v>1.4</v>
      </c>
      <c r="L482" s="419" t="s">
        <v>191</v>
      </c>
      <c r="M482" s="153">
        <f t="shared" si="39"/>
        <v>6400</v>
      </c>
      <c r="N482" s="420" t="s">
        <v>187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980</v>
      </c>
      <c r="F483" s="160">
        <v>25527</v>
      </c>
      <c r="G483" s="160"/>
      <c r="H483" s="160" t="s">
        <v>536</v>
      </c>
      <c r="I483" s="151" t="s">
        <v>982</v>
      </c>
      <c r="J483" s="151">
        <v>4</v>
      </c>
      <c r="K483" s="152">
        <v>1.4</v>
      </c>
      <c r="L483" s="419" t="s">
        <v>191</v>
      </c>
      <c r="M483" s="153">
        <f t="shared" si="39"/>
        <v>6400</v>
      </c>
      <c r="N483" s="420" t="s">
        <v>187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544</v>
      </c>
      <c r="F484" s="160">
        <v>25528</v>
      </c>
      <c r="G484" s="160"/>
      <c r="H484" s="160" t="s">
        <v>882</v>
      </c>
      <c r="I484" s="151" t="s">
        <v>545</v>
      </c>
      <c r="J484" s="151">
        <v>4</v>
      </c>
      <c r="K484" s="152">
        <v>1.1000000000000001</v>
      </c>
      <c r="L484" s="419" t="s">
        <v>546</v>
      </c>
      <c r="M484" s="153">
        <f t="shared" si="39"/>
        <v>6400</v>
      </c>
      <c r="N484" s="420" t="s">
        <v>187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544</v>
      </c>
      <c r="F485" s="160">
        <v>25529</v>
      </c>
      <c r="G485" s="160"/>
      <c r="H485" s="160" t="s">
        <v>882</v>
      </c>
      <c r="I485" s="151" t="s">
        <v>547</v>
      </c>
      <c r="J485" s="151">
        <v>4</v>
      </c>
      <c r="K485" s="152">
        <v>1.1000000000000001</v>
      </c>
      <c r="L485" s="419" t="s">
        <v>546</v>
      </c>
      <c r="M485" s="153">
        <f t="shared" si="39"/>
        <v>6400</v>
      </c>
      <c r="N485" s="420" t="s">
        <v>187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553</v>
      </c>
      <c r="F486" s="160">
        <v>25530</v>
      </c>
      <c r="G486" s="160"/>
      <c r="H486" s="160" t="s">
        <v>882</v>
      </c>
      <c r="I486" s="151" t="s">
        <v>554</v>
      </c>
      <c r="J486" s="151">
        <v>4</v>
      </c>
      <c r="K486" s="152">
        <v>1.1000000000000001</v>
      </c>
      <c r="L486" s="419" t="s">
        <v>546</v>
      </c>
      <c r="M486" s="153">
        <f t="shared" si="39"/>
        <v>6400</v>
      </c>
      <c r="N486" s="420" t="s">
        <v>187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983</v>
      </c>
      <c r="F487" s="171">
        <v>25531</v>
      </c>
      <c r="G487" s="171"/>
      <c r="H487" s="171" t="s">
        <v>802</v>
      </c>
      <c r="I487" s="170" t="s">
        <v>984</v>
      </c>
      <c r="J487" s="170">
        <v>4</v>
      </c>
      <c r="K487" s="152">
        <v>1.8</v>
      </c>
      <c r="L487" s="419" t="s">
        <v>191</v>
      </c>
      <c r="M487" s="153">
        <f t="shared" si="39"/>
        <v>6400</v>
      </c>
      <c r="N487" s="420" t="s">
        <v>187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881</v>
      </c>
      <c r="F488" s="160">
        <v>25532</v>
      </c>
      <c r="G488" s="160"/>
      <c r="H488" s="160" t="s">
        <v>882</v>
      </c>
      <c r="I488" s="158" t="s">
        <v>985</v>
      </c>
      <c r="J488" s="158">
        <v>2</v>
      </c>
      <c r="K488" s="161">
        <v>1.4</v>
      </c>
      <c r="L488" s="425" t="s">
        <v>186</v>
      </c>
      <c r="M488" s="153">
        <f t="shared" si="39"/>
        <v>3200</v>
      </c>
      <c r="N488" s="420" t="s">
        <v>187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881</v>
      </c>
      <c r="F489" s="160">
        <v>25533</v>
      </c>
      <c r="G489" s="160"/>
      <c r="H489" s="160" t="s">
        <v>882</v>
      </c>
      <c r="I489" s="158" t="s">
        <v>986</v>
      </c>
      <c r="J489" s="158">
        <v>4</v>
      </c>
      <c r="K489" s="161">
        <v>1.4</v>
      </c>
      <c r="L489" s="425" t="s">
        <v>191</v>
      </c>
      <c r="M489" s="153">
        <f t="shared" si="39"/>
        <v>6400</v>
      </c>
      <c r="N489" s="420" t="s">
        <v>187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881</v>
      </c>
      <c r="F490" s="160">
        <v>25534</v>
      </c>
      <c r="G490" s="160"/>
      <c r="H490" s="160" t="s">
        <v>882</v>
      </c>
      <c r="I490" s="158" t="s">
        <v>987</v>
      </c>
      <c r="J490" s="158">
        <v>4</v>
      </c>
      <c r="K490" s="161">
        <v>1.5</v>
      </c>
      <c r="L490" s="425" t="s">
        <v>191</v>
      </c>
      <c r="M490" s="153">
        <f t="shared" si="39"/>
        <v>6400</v>
      </c>
      <c r="N490" s="420" t="s">
        <v>187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881</v>
      </c>
      <c r="F491" s="160">
        <v>25535</v>
      </c>
      <c r="G491" s="160"/>
      <c r="H491" s="160" t="s">
        <v>882</v>
      </c>
      <c r="I491" s="158" t="s">
        <v>988</v>
      </c>
      <c r="J491" s="158">
        <v>4</v>
      </c>
      <c r="K491" s="161">
        <v>1.5</v>
      </c>
      <c r="L491" s="425" t="s">
        <v>191</v>
      </c>
      <c r="M491" s="153">
        <f t="shared" si="39"/>
        <v>6400</v>
      </c>
      <c r="N491" s="420" t="s">
        <v>187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881</v>
      </c>
      <c r="F492" s="160">
        <v>25536</v>
      </c>
      <c r="G492" s="160"/>
      <c r="H492" s="160" t="s">
        <v>882</v>
      </c>
      <c r="I492" s="158" t="s">
        <v>989</v>
      </c>
      <c r="J492" s="158">
        <v>3</v>
      </c>
      <c r="K492" s="161">
        <v>1.5</v>
      </c>
      <c r="L492" s="425" t="s">
        <v>189</v>
      </c>
      <c r="M492" s="153">
        <f t="shared" si="39"/>
        <v>4800</v>
      </c>
      <c r="N492" s="420" t="s">
        <v>187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881</v>
      </c>
      <c r="F493" s="160">
        <v>25537</v>
      </c>
      <c r="G493" s="160"/>
      <c r="H493" s="160" t="s">
        <v>882</v>
      </c>
      <c r="I493" s="158" t="s">
        <v>990</v>
      </c>
      <c r="J493" s="158">
        <v>3</v>
      </c>
      <c r="K493" s="161">
        <v>1.5</v>
      </c>
      <c r="L493" s="425" t="s">
        <v>189</v>
      </c>
      <c r="M493" s="153">
        <f t="shared" si="39"/>
        <v>4800</v>
      </c>
      <c r="N493" s="420" t="s">
        <v>187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991</v>
      </c>
      <c r="F494" s="160">
        <v>25538</v>
      </c>
      <c r="G494" s="160"/>
      <c r="H494" s="160" t="s">
        <v>882</v>
      </c>
      <c r="I494" s="158" t="s">
        <v>992</v>
      </c>
      <c r="J494" s="158">
        <v>4</v>
      </c>
      <c r="K494" s="161">
        <v>1.6</v>
      </c>
      <c r="L494" s="425" t="s">
        <v>546</v>
      </c>
      <c r="M494" s="153">
        <f t="shared" si="39"/>
        <v>6400</v>
      </c>
      <c r="N494" s="420" t="s">
        <v>187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894</v>
      </c>
      <c r="F495" s="160">
        <v>25539</v>
      </c>
      <c r="G495" s="160"/>
      <c r="H495" s="160" t="s">
        <v>882</v>
      </c>
      <c r="I495" s="158" t="s">
        <v>993</v>
      </c>
      <c r="J495" s="158">
        <v>4</v>
      </c>
      <c r="K495" s="161">
        <v>1.3</v>
      </c>
      <c r="L495" s="425" t="s">
        <v>191</v>
      </c>
      <c r="M495" s="153">
        <f t="shared" si="39"/>
        <v>6400</v>
      </c>
      <c r="N495" s="420" t="s">
        <v>187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894</v>
      </c>
      <c r="F496" s="160">
        <v>25540</v>
      </c>
      <c r="G496" s="160"/>
      <c r="H496" s="160" t="s">
        <v>882</v>
      </c>
      <c r="I496" s="158" t="s">
        <v>277</v>
      </c>
      <c r="J496" s="158">
        <v>4</v>
      </c>
      <c r="K496" s="161">
        <v>1.5</v>
      </c>
      <c r="L496" s="425" t="s">
        <v>191</v>
      </c>
      <c r="M496" s="153">
        <f t="shared" si="39"/>
        <v>6400</v>
      </c>
      <c r="N496" s="420" t="s">
        <v>187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894</v>
      </c>
      <c r="F497" s="160">
        <v>25541</v>
      </c>
      <c r="G497" s="160"/>
      <c r="H497" s="160" t="s">
        <v>882</v>
      </c>
      <c r="I497" s="158" t="s">
        <v>994</v>
      </c>
      <c r="J497" s="158">
        <v>3</v>
      </c>
      <c r="K497" s="161">
        <v>1.3</v>
      </c>
      <c r="L497" s="425" t="s">
        <v>189</v>
      </c>
      <c r="M497" s="153">
        <f t="shared" si="39"/>
        <v>4800</v>
      </c>
      <c r="N497" s="420" t="s">
        <v>187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4.45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4.45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4.45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4.45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4.45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4.45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4.45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4.45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4.45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4.45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4.45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4.45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4.45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4.45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4.45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4.45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4.45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4.45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4.45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4.45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4.45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4.45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4.45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4.45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4.45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4.45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4.45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4.45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4.45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4.45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4.45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4.45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4.45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4.45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4.45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4.45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4.45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4.45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4.45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4.45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4.45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4.45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4.45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4.45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4.45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4.45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4.45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4.45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4.45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4.45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4.45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4.45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4.45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4.45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4.45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4.45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4.45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4.45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4.45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4.45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4.45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4.45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4.45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4.45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4.45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4.45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4.45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4.45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4.45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4.45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4.45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4.45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4.45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4.45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4.45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4.45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4.45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4.45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4.45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4.45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4.45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4.45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4.45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4.45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4.45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4.45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4.45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4.45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4.45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4.45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4.45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4.45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4.45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4.45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4.45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4.45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4.45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4.45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4.45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4.45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4.45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4.45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4.45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4.45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4.45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4.45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4.45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4.45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4.45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4.45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4.45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4.45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4.45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4.45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995</v>
      </c>
      <c r="C1" t="s">
        <v>298</v>
      </c>
      <c r="D1" t="s">
        <v>182</v>
      </c>
      <c r="E1" t="s">
        <v>996</v>
      </c>
      <c r="F1" t="s">
        <v>997</v>
      </c>
      <c r="G1" t="s">
        <v>998</v>
      </c>
      <c r="H1" t="s">
        <v>999</v>
      </c>
      <c r="I1" t="s">
        <v>1000</v>
      </c>
      <c r="J1" t="s">
        <v>311</v>
      </c>
      <c r="N1" t="s">
        <v>298</v>
      </c>
      <c r="P1" t="s">
        <v>1001</v>
      </c>
    </row>
    <row r="2" spans="1:16">
      <c r="A2">
        <v>11</v>
      </c>
      <c r="B2" t="str">
        <f>CONCATENATE(C2,";",D2)</f>
        <v>BBL;1</v>
      </c>
      <c r="C2" t="s">
        <v>19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19</v>
      </c>
      <c r="P2" t="s">
        <v>1002</v>
      </c>
    </row>
    <row r="3" spans="1:16">
      <c r="A3">
        <v>12</v>
      </c>
      <c r="B3" t="str">
        <f t="shared" ref="B3:B10" si="0">CONCATENATE(C3,";",D3)</f>
        <v>BBL;2</v>
      </c>
      <c r="C3" t="s">
        <v>19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303</v>
      </c>
      <c r="P3" t="s">
        <v>1003</v>
      </c>
    </row>
    <row r="4" spans="1:16">
      <c r="A4">
        <v>13</v>
      </c>
      <c r="B4" t="str">
        <f t="shared" si="0"/>
        <v>BBL;3</v>
      </c>
      <c r="C4" t="s">
        <v>19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249</v>
      </c>
    </row>
    <row r="5" spans="1:16">
      <c r="A5">
        <v>14</v>
      </c>
      <c r="B5" t="str">
        <f t="shared" si="0"/>
        <v>BBL;4</v>
      </c>
      <c r="C5" t="s">
        <v>19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303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303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303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303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303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1004</v>
      </c>
      <c r="C11" t="s">
        <v>249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378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80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381" t="s">
        <v>9</v>
      </c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54"/>
      <c r="X7" s="13"/>
    </row>
    <row r="8" spans="1:24" ht="15" thickBot="1">
      <c r="A8" s="14"/>
      <c r="B8" s="49" t="s">
        <v>1005</v>
      </c>
      <c r="C8" s="50">
        <v>1</v>
      </c>
      <c r="D8" s="11"/>
      <c r="E8" s="382"/>
      <c r="F8" s="383"/>
      <c r="G8" s="383">
        <f>IF(ISERROR(VLOOKUP($D$5,Crebolijst!$A:$C,3,0)),0,VLOOKUP($D$5,Crebolijst!$A:$C,3,0))</f>
        <v>0</v>
      </c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4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303</v>
      </c>
      <c r="C10" s="46">
        <v>1</v>
      </c>
      <c r="D10" s="11"/>
      <c r="E10" s="385" t="s">
        <v>20</v>
      </c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7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385" t="s">
        <v>24</v>
      </c>
      <c r="F12" s="386"/>
      <c r="G12" s="387"/>
      <c r="H12" s="23"/>
      <c r="I12" s="388" t="s">
        <v>25</v>
      </c>
      <c r="J12" s="389"/>
      <c r="K12" s="390"/>
      <c r="L12" s="23"/>
      <c r="M12" s="388" t="s">
        <v>26</v>
      </c>
      <c r="N12" s="389"/>
      <c r="O12" s="390"/>
      <c r="P12" s="16"/>
      <c r="Q12" s="388" t="s">
        <v>27</v>
      </c>
      <c r="R12" s="389"/>
      <c r="S12" s="390"/>
      <c r="T12" s="16"/>
      <c r="U12" s="385" t="s">
        <v>28</v>
      </c>
      <c r="V12" s="386"/>
      <c r="W12" s="387"/>
      <c r="X12" s="13"/>
    </row>
    <row r="13" spans="1:24" ht="18.600000000000001" thickBot="1">
      <c r="A13" s="14"/>
      <c r="B13" s="59">
        <v>0.05</v>
      </c>
      <c r="C13" s="18" t="s">
        <v>296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07A7C-7221-42D0-83C9-3B0F25B83F53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2021-05-11T08:20:44Z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6fb2b850-dc8f-4f7c-99fe-aa714fa67912</vt:lpwstr>
  </property>
</Properties>
</file>